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9320" windowHeight="9795" activeTab="0"/>
  </bookViews>
  <sheets>
    <sheet name="観測SCH" sheetId="1" r:id="rId1"/>
    <sheet name="calc" sheetId="2" r:id="rId2"/>
    <sheet name="Sheet1" sheetId="3" r:id="rId3"/>
  </sheets>
  <definedNames>
    <definedName name="_xlnm.Print_Area" localSheetId="1">'calc'!$A$1:$G$25</definedName>
    <definedName name="_xlnm.Print_Area" localSheetId="0">'観測SCH'!$A$1:$AD$187</definedName>
  </definedNames>
  <calcPr fullCalcOnLoad="1"/>
</workbook>
</file>

<file path=xl/sharedStrings.xml><?xml version="1.0" encoding="utf-8"?>
<sst xmlns="http://schemas.openxmlformats.org/spreadsheetml/2006/main" count="6324" uniqueCount="1067">
  <si>
    <t>2011年</t>
  </si>
  <si>
    <t>予定</t>
  </si>
  <si>
    <t>観測時間(UT)</t>
  </si>
  <si>
    <t>灯火管制時間
(昭和時間)</t>
  </si>
  <si>
    <t>観測</t>
  </si>
  <si>
    <t>担当</t>
  </si>
  <si>
    <t>チェック</t>
  </si>
  <si>
    <t>コメント</t>
  </si>
  <si>
    <t>1日時間</t>
  </si>
  <si>
    <t>録画時間</t>
  </si>
  <si>
    <t>ASI</t>
  </si>
  <si>
    <t>OH</t>
  </si>
  <si>
    <t>SPM,ATV</t>
  </si>
  <si>
    <t>CDC,PMC
( 太陽角度ー12.5度、
月角度10度)</t>
  </si>
  <si>
    <t>PAI</t>
  </si>
  <si>
    <t>EAI</t>
  </si>
  <si>
    <t>CDC</t>
  </si>
  <si>
    <t>CDC予備(PMC)</t>
  </si>
  <si>
    <t>WATEC</t>
  </si>
  <si>
    <t>ATV</t>
  </si>
  <si>
    <t>SPM</t>
  </si>
  <si>
    <t>タイムラプス
(WATEC)</t>
  </si>
  <si>
    <t>DVD</t>
  </si>
  <si>
    <t>観測前</t>
  </si>
  <si>
    <t>オーロラ</t>
  </si>
  <si>
    <t>観測後</t>
  </si>
  <si>
    <t>OH撮像時間</t>
  </si>
  <si>
    <t>灯火管制</t>
  </si>
  <si>
    <t>月</t>
  </si>
  <si>
    <t>日</t>
  </si>
  <si>
    <t>曜日</t>
  </si>
  <si>
    <t>開始
時間</t>
  </si>
  <si>
    <t>終了月日</t>
  </si>
  <si>
    <t>終了時間</t>
  </si>
  <si>
    <t>観測
時間</t>
  </si>
  <si>
    <t>撮影
枚数</t>
  </si>
  <si>
    <t>終了時間</t>
  </si>
  <si>
    <t>終了
時間</t>
  </si>
  <si>
    <t>管制
時間</t>
  </si>
  <si>
    <t>開始時間</t>
  </si>
  <si>
    <t>観測時間</t>
  </si>
  <si>
    <t>収録
時間</t>
  </si>
  <si>
    <t>DVD
No.</t>
  </si>
  <si>
    <t>DVD
枚数</t>
  </si>
  <si>
    <t>収録</t>
  </si>
  <si>
    <t>実際</t>
  </si>
  <si>
    <t>天候</t>
  </si>
  <si>
    <t>天窓状態</t>
  </si>
  <si>
    <t>暗幕状態</t>
  </si>
  <si>
    <t>機器状態</t>
  </si>
  <si>
    <t>breakup</t>
  </si>
  <si>
    <t>breakup
時刻</t>
  </si>
  <si>
    <t>色</t>
  </si>
  <si>
    <t>活動度</t>
  </si>
  <si>
    <t>Data
保存</t>
  </si>
  <si>
    <t>管制解除</t>
  </si>
  <si>
    <t>時差</t>
  </si>
  <si>
    <t>火</t>
  </si>
  <si>
    <t>03/01</t>
  </si>
  <si>
    <t>02:30</t>
  </si>
  <si>
    <t/>
  </si>
  <si>
    <t>M.A</t>
  </si>
  <si>
    <t>晴れ</t>
  </si>
  <si>
    <t>OK</t>
  </si>
  <si>
    <t>あり</t>
  </si>
  <si>
    <t>緑または白</t>
  </si>
  <si>
    <t>M</t>
  </si>
  <si>
    <t>水</t>
  </si>
  <si>
    <t>03/02</t>
  </si>
  <si>
    <t>03:00</t>
  </si>
  <si>
    <t>21:35　22:20　
22:58　23:04　23:12</t>
  </si>
  <si>
    <t>A</t>
  </si>
  <si>
    <t>EAI：ｆ値2.8になっておらず、星が写らずピンボケ。手動で行い、AutoIrisKeepが立ちあがっておらず欠く。OHはファイルを移動してしまったのかエラーでデータ最初の方欠く</t>
  </si>
  <si>
    <t>A</t>
  </si>
  <si>
    <t>木</t>
  </si>
  <si>
    <t>03/03</t>
  </si>
  <si>
    <t>03:30</t>
  </si>
  <si>
    <t>M</t>
  </si>
  <si>
    <t>金</t>
  </si>
  <si>
    <t>03/04</t>
  </si>
  <si>
    <t>04:00</t>
  </si>
  <si>
    <t>20:14:00 20:44 22:14</t>
  </si>
  <si>
    <t>I</t>
  </si>
  <si>
    <t>土</t>
  </si>
  <si>
    <t>03/05</t>
  </si>
  <si>
    <t>なし</t>
  </si>
  <si>
    <t>Q</t>
  </si>
  <si>
    <t>日</t>
  </si>
  <si>
    <t>03/06</t>
  </si>
  <si>
    <t>04:30</t>
  </si>
  <si>
    <t>月</t>
  </si>
  <si>
    <t>03/07</t>
  </si>
  <si>
    <t>03/08</t>
  </si>
  <si>
    <t>OK</t>
  </si>
  <si>
    <t>03/09</t>
  </si>
  <si>
    <t>05:00</t>
  </si>
  <si>
    <t>NG</t>
  </si>
  <si>
    <t>03/10</t>
  </si>
  <si>
    <t>吹雪</t>
  </si>
  <si>
    <t>外出制限、外灯点灯観測不可。</t>
  </si>
  <si>
    <t>03/11</t>
  </si>
  <si>
    <t>05:30</t>
  </si>
  <si>
    <t>曇り</t>
  </si>
  <si>
    <t>曇り、部分的にオーロラ</t>
  </si>
  <si>
    <t>03/12</t>
  </si>
  <si>
    <t>外出制限、外灯点灯観測不可。</t>
  </si>
  <si>
    <t>03/13</t>
  </si>
  <si>
    <t>19:31 20:35 21:00</t>
  </si>
  <si>
    <t>アクリルドーム拭きムラ</t>
  </si>
  <si>
    <t>03/14</t>
  </si>
  <si>
    <t>06:00</t>
  </si>
  <si>
    <t>SPM、ATV開始遅れ。DVD5分間重ね合わせなし</t>
  </si>
  <si>
    <t>雪</t>
  </si>
  <si>
    <t>03/15</t>
  </si>
  <si>
    <t>19:24 19:50 21:58 22:38 23:30</t>
  </si>
  <si>
    <t>赤と緑</t>
  </si>
  <si>
    <t>みぞれ</t>
  </si>
  <si>
    <t>03/16</t>
  </si>
  <si>
    <t>外出制限。外灯点灯観測不可。SPMはカバーかけてあるが止めておらず。</t>
  </si>
  <si>
    <t>03/17</t>
  </si>
  <si>
    <t>なし</t>
  </si>
  <si>
    <t>灯り漏れ特定に時間かかり、CDC観測に自分の姿</t>
  </si>
  <si>
    <t>03/18</t>
  </si>
  <si>
    <t>-</t>
  </si>
  <si>
    <t>CDC時間で始まらず、ソフトのリセット、PCのリセットするが起動出来ずフリーズ状態。</t>
  </si>
  <si>
    <t>03/19</t>
  </si>
  <si>
    <t>新しいAutoIrisskeepをEAI、PAI、CDCにインストール設定。EAI,PAIの終了時刻はCDCと同じ時刻にした。</t>
  </si>
  <si>
    <t>あり</t>
  </si>
  <si>
    <t>03/20</t>
  </si>
  <si>
    <t>PAIのPCが観測直前にフリーズしたため、再起動。観測少し遅れる。PCの時計が18：15に22:09を表示で停止していた。PAIのPC。01：00で時計が0：38で止まっている。AutoIriss起動中なので、そのまま。明日確認。CDC月高度角判定により観測なし。</t>
  </si>
  <si>
    <t>03/21</t>
  </si>
  <si>
    <t>NG</t>
  </si>
  <si>
    <t>居住棟温水配管凍結に伴う夜作業により、倉庫棟2F（画面下（北方向））の外灯点灯。曇りのため、問題なしと判断。WATEC他、予定通り観測実施。PAIPC時刻ずれのままのため、PC再起動。正常時刻表示確認。地磁気データから雲の上はオーロラ発生していると思われる。</t>
  </si>
  <si>
    <t>03/22</t>
  </si>
  <si>
    <t>Q</t>
  </si>
  <si>
    <t>03/23</t>
  </si>
  <si>
    <t>22:20くらいからCDCにうっすらと写り始める。</t>
  </si>
  <si>
    <t>03/24</t>
  </si>
  <si>
    <t>03/25</t>
  </si>
  <si>
    <t>WATECの天窓に3点（中央より南側）星のような汚れあり。観測前にキムワイプ拭いたが汚れ特定できず。明日明るい時に作業行う。←終了時には見えないので月の光の当たる角度によって反射された何かかもしれない。オーロラなし。</t>
  </si>
  <si>
    <t>03/26</t>
  </si>
  <si>
    <t>VHSテープ交換（120分テープと勘違いしていた。カウンターが0になり管理が煩雑なので、そのまま交換）。CDCのISO感度等設定値が22日から変更されていた。（原因不明、前嶋さん対応）</t>
  </si>
  <si>
    <t>03/27</t>
  </si>
  <si>
    <t>外出注意喚起。夜から風強くなる予想。外灯点灯観測不可。</t>
  </si>
  <si>
    <t>01:00</t>
  </si>
  <si>
    <t>03/28</t>
  </si>
  <si>
    <t>03/29</t>
  </si>
  <si>
    <t>breakupと呼ぶべきものかどうか分からなかったが一応時刻を記録した。</t>
  </si>
  <si>
    <t>03/30</t>
  </si>
  <si>
    <t>観測開始後、SPMの温度データ収録画面表示が３/14で更新されず停止しているのに気づく。温度データは正常に書き込み中だったため観測終了後、ソフト再起動。これまでのデータファイルは、SPM_temp_110329.txtとして、同フォルダに保存した。</t>
  </si>
  <si>
    <t>06:30</t>
  </si>
  <si>
    <t>03/31</t>
  </si>
  <si>
    <t>EAIのサマリープロット用のLUTを変更（1枚目は失敗）</t>
  </si>
  <si>
    <t>04/01</t>
  </si>
  <si>
    <t>08:30</t>
  </si>
  <si>
    <t>04/02</t>
  </si>
  <si>
    <t>09:00</t>
  </si>
  <si>
    <t>17:38、0:31</t>
  </si>
  <si>
    <t>みぞれ</t>
  </si>
  <si>
    <t>04/03</t>
  </si>
  <si>
    <t>曇りだが切れ目から星。途中から風強まり吹雪。雪の量は少ない。</t>
  </si>
  <si>
    <t>04/04</t>
  </si>
  <si>
    <t>吹雪の悪天候で外出制限のため観測なし。</t>
  </si>
  <si>
    <t>04/05</t>
  </si>
  <si>
    <t>09:30</t>
  </si>
  <si>
    <t>04/06</t>
  </si>
  <si>
    <t>インテル小屋トラブル対応で人が残っていたため外灯を17：15（LT）まで点灯。観測開始を遅らせた。PAI、EAI観測は開始されたが、サマリープロットが表示されず。途中スタートでは、うまくいかない？</t>
  </si>
  <si>
    <t>04/07</t>
  </si>
  <si>
    <t>18:00:00 21:00</t>
  </si>
  <si>
    <t>PAIとEAIのサマリが4月3日以降更新してない。AutoIrisKeepの再起動。</t>
  </si>
  <si>
    <t>04/08</t>
  </si>
  <si>
    <t>10:00</t>
  </si>
  <si>
    <t>曇り、部分的に晴れ間。風速5-10m/s。地磁気静穏。</t>
  </si>
  <si>
    <t>04/09</t>
  </si>
  <si>
    <t>曇り、部分的に晴れ間。風速ほとんどなし。ATV最初6分間ほど空撮り。</t>
  </si>
  <si>
    <t>04/10</t>
  </si>
  <si>
    <t>オーロラは部分的。静穏、日付を超えてやや活発</t>
  </si>
  <si>
    <t>04/11</t>
  </si>
  <si>
    <t>10:30</t>
  </si>
  <si>
    <t>22:58、0：00</t>
  </si>
  <si>
    <t>04/12</t>
  </si>
  <si>
    <t>quiet</t>
  </si>
  <si>
    <t>04/13</t>
  </si>
  <si>
    <t>07:00</t>
  </si>
  <si>
    <t>外出制限。外灯点灯観測不可。</t>
  </si>
  <si>
    <t>active</t>
  </si>
  <si>
    <t>04/14</t>
  </si>
  <si>
    <t>pulsating</t>
  </si>
  <si>
    <t>04/15</t>
  </si>
  <si>
    <t>曇り一時雪の予想。風で雪舞ってる。視程悪いまま、外灯点灯観測不可</t>
  </si>
  <si>
    <t>flaming</t>
  </si>
  <si>
    <t>04/16</t>
  </si>
  <si>
    <t>悪天のため、20:45まで外灯点灯。天候回復により観測開始。OH開始遅れ（寝過ごした）。WATEC　DVD1（21：00-01：05）録画されず。DVD2（01：00-02：45（UT））は録画。予約は正しくHDDに録画されていたが画面真っ黒。切替機の出力先ボタン表示も正しい。切替機電源再起動後、試験録画したが症状同じ。明日調査。</t>
  </si>
  <si>
    <t>flickering</t>
  </si>
  <si>
    <t>04/17</t>
  </si>
  <si>
    <t>DVD1故障のため、予備機RD-XS48に交換。調査によりDVD１入力以降内部での故障の可能性。</t>
  </si>
  <si>
    <t>streamning</t>
  </si>
  <si>
    <t>04/18</t>
  </si>
  <si>
    <t>DVD1のタイトル間違えて作成（正：040-1　誤：039-1）そのまま。</t>
  </si>
  <si>
    <t>04/19</t>
  </si>
  <si>
    <t>曇天、ミーティング時間との兼ね合いでWATECスタート遅らす。</t>
  </si>
  <si>
    <t>04/20</t>
  </si>
  <si>
    <t>久しぶりに晴れ。高速風が始まりそう。明日に期待。</t>
  </si>
  <si>
    <t>上部が赤</t>
  </si>
  <si>
    <t>04/21</t>
  </si>
  <si>
    <t>下辺が赤</t>
  </si>
  <si>
    <t>04/22</t>
  </si>
  <si>
    <t>04/23</t>
  </si>
  <si>
    <t>全体が赤</t>
  </si>
  <si>
    <t>04/24</t>
  </si>
  <si>
    <t>04/25</t>
  </si>
  <si>
    <t>青またはパープル</t>
  </si>
  <si>
    <t>04/26</t>
  </si>
  <si>
    <t>04/27</t>
  </si>
  <si>
    <t>08:00</t>
  </si>
  <si>
    <t>04/28</t>
  </si>
  <si>
    <t>04/29</t>
  </si>
  <si>
    <t>04/30</t>
  </si>
  <si>
    <t>11:00</t>
  </si>
  <si>
    <t>05/01</t>
  </si>
  <si>
    <t>12:30</t>
  </si>
  <si>
    <t>05/02</t>
  </si>
  <si>
    <t>05/03</t>
  </si>
  <si>
    <t>13:00</t>
  </si>
  <si>
    <t>05/04</t>
  </si>
  <si>
    <t>05/05</t>
  </si>
  <si>
    <t>05/06</t>
  </si>
  <si>
    <t>05/07</t>
  </si>
  <si>
    <t>05/08</t>
  </si>
  <si>
    <t>13:30</t>
  </si>
  <si>
    <t>05/09</t>
  </si>
  <si>
    <t>05/10</t>
  </si>
  <si>
    <t>05/11</t>
  </si>
  <si>
    <t>05/12</t>
  </si>
  <si>
    <t>05/13</t>
  </si>
  <si>
    <t>05/14</t>
  </si>
  <si>
    <t>14:30
23:04</t>
  </si>
  <si>
    <t>05/15</t>
  </si>
  <si>
    <t>14:51
4:15</t>
  </si>
  <si>
    <t>0:21
5:11</t>
  </si>
  <si>
    <t>14:30
0:57</t>
  </si>
  <si>
    <t>05/16</t>
  </si>
  <si>
    <t>14:48
4:15</t>
  </si>
  <si>
    <t>0:18
4:18</t>
  </si>
  <si>
    <t>05/17</t>
  </si>
  <si>
    <t>05/18</t>
  </si>
  <si>
    <t>05/19</t>
  </si>
  <si>
    <t>05/20</t>
  </si>
  <si>
    <t>05/21</t>
  </si>
  <si>
    <t>01:30</t>
  </si>
  <si>
    <t>05/22</t>
  </si>
  <si>
    <t>05/23</t>
  </si>
  <si>
    <t>05/24</t>
  </si>
  <si>
    <t>05/25</t>
  </si>
  <si>
    <t>05/26</t>
  </si>
  <si>
    <t>05/27</t>
  </si>
  <si>
    <t>05/28</t>
  </si>
  <si>
    <t>11:30</t>
  </si>
  <si>
    <t>05/29</t>
  </si>
  <si>
    <t>05/30</t>
  </si>
  <si>
    <t>15:00</t>
  </si>
  <si>
    <t>05/31</t>
  </si>
  <si>
    <t>06/01</t>
  </si>
  <si>
    <t>15:30</t>
  </si>
  <si>
    <t>06/02</t>
  </si>
  <si>
    <t>06/03</t>
  </si>
  <si>
    <t>06/04</t>
  </si>
  <si>
    <t>06/05</t>
  </si>
  <si>
    <t>06/06</t>
  </si>
  <si>
    <t>14:30</t>
  </si>
  <si>
    <t>06/07</t>
  </si>
  <si>
    <t>06/08</t>
  </si>
  <si>
    <t>06/09</t>
  </si>
  <si>
    <t>06/10</t>
  </si>
  <si>
    <t>06/11</t>
  </si>
  <si>
    <t>06/12</t>
  </si>
  <si>
    <t>06/13</t>
  </si>
  <si>
    <t>06/14</t>
  </si>
  <si>
    <t>06/15</t>
  </si>
  <si>
    <t>06/16</t>
  </si>
  <si>
    <t>06/17</t>
  </si>
  <si>
    <t>06/18</t>
  </si>
  <si>
    <t>06/19</t>
  </si>
  <si>
    <t>06/20</t>
  </si>
  <si>
    <t>06/21</t>
  </si>
  <si>
    <t>06/22</t>
  </si>
  <si>
    <t>06/23</t>
  </si>
  <si>
    <t>06/24</t>
  </si>
  <si>
    <t>06/25</t>
  </si>
  <si>
    <t>06/26</t>
  </si>
  <si>
    <t>06/27</t>
  </si>
  <si>
    <t>06/28</t>
  </si>
  <si>
    <t>16:00</t>
  </si>
  <si>
    <t>06/29</t>
  </si>
  <si>
    <t>06/30</t>
  </si>
  <si>
    <t>07/01</t>
  </si>
  <si>
    <t>07/02</t>
  </si>
  <si>
    <t>07/03</t>
  </si>
  <si>
    <t>07/04</t>
  </si>
  <si>
    <t>07/05</t>
  </si>
  <si>
    <t>07/06</t>
  </si>
  <si>
    <t>07/07</t>
  </si>
  <si>
    <t>07/08</t>
  </si>
  <si>
    <t>07/09</t>
  </si>
  <si>
    <t>07/10</t>
  </si>
  <si>
    <t>07/11</t>
  </si>
  <si>
    <t>07/12</t>
  </si>
  <si>
    <t>07/13</t>
  </si>
  <si>
    <t>07/14</t>
  </si>
  <si>
    <t>07/15</t>
  </si>
  <si>
    <t>07/16</t>
  </si>
  <si>
    <t>07/17</t>
  </si>
  <si>
    <t>07/18</t>
  </si>
  <si>
    <t>07/19</t>
  </si>
  <si>
    <t>07/20</t>
  </si>
  <si>
    <t>07/21</t>
  </si>
  <si>
    <t>07/22</t>
  </si>
  <si>
    <t>07/23</t>
  </si>
  <si>
    <t>07/24</t>
  </si>
  <si>
    <t>12:00</t>
  </si>
  <si>
    <t>07/25</t>
  </si>
  <si>
    <t>07/26</t>
  </si>
  <si>
    <t>07/27</t>
  </si>
  <si>
    <t>14:00</t>
  </si>
  <si>
    <t>07/28</t>
  </si>
  <si>
    <t>07/29</t>
  </si>
  <si>
    <t>07/30</t>
  </si>
  <si>
    <t>07/31</t>
  </si>
  <si>
    <t>08/01</t>
  </si>
  <si>
    <t>08/02</t>
  </si>
  <si>
    <t>08/03</t>
  </si>
  <si>
    <t>08/04</t>
  </si>
  <si>
    <t>08/05</t>
  </si>
  <si>
    <t>08/06</t>
  </si>
  <si>
    <t>08/07</t>
  </si>
  <si>
    <t>08/08</t>
  </si>
  <si>
    <t>08/09</t>
  </si>
  <si>
    <t>08/10</t>
  </si>
  <si>
    <t>08/11</t>
  </si>
  <si>
    <t>08/12</t>
  </si>
  <si>
    <t>08/13</t>
  </si>
  <si>
    <t>08/14</t>
  </si>
  <si>
    <t>08/15</t>
  </si>
  <si>
    <t>08/16</t>
  </si>
  <si>
    <t>08/17</t>
  </si>
  <si>
    <t>08/18</t>
  </si>
  <si>
    <t>07:30</t>
  </si>
  <si>
    <t>02:00</t>
  </si>
  <si>
    <t>09/23</t>
  </si>
  <si>
    <t>09/24</t>
  </si>
  <si>
    <t>09/25</t>
  </si>
  <si>
    <t>09/26</t>
  </si>
  <si>
    <t>09/27</t>
  </si>
  <si>
    <t>09/28</t>
  </si>
  <si>
    <t>09/29</t>
  </si>
  <si>
    <t>09/30</t>
  </si>
  <si>
    <t>10/01</t>
  </si>
  <si>
    <t>10/02</t>
  </si>
  <si>
    <t>10/03</t>
  </si>
  <si>
    <t>10/04</t>
  </si>
  <si>
    <t>10/05</t>
  </si>
  <si>
    <t>10/06</t>
  </si>
  <si>
    <t>10/07</t>
  </si>
  <si>
    <t>10/08</t>
  </si>
  <si>
    <t>10/09</t>
  </si>
  <si>
    <t>10/10</t>
  </si>
  <si>
    <t>10/11</t>
  </si>
  <si>
    <t>10/12</t>
  </si>
  <si>
    <t>10/13</t>
  </si>
  <si>
    <t>10/14</t>
  </si>
  <si>
    <t>10/15</t>
  </si>
  <si>
    <t>13:46
5:15</t>
  </si>
  <si>
    <t>0:01
11:04</t>
  </si>
  <si>
    <t>13:45
18:11</t>
  </si>
  <si>
    <t>13:45
2:50</t>
  </si>
  <si>
    <t>13:45
3:45</t>
  </si>
  <si>
    <t>13:45
4:22</t>
  </si>
  <si>
    <t>13:45
4:43</t>
  </si>
  <si>
    <t>13:45
4:51</t>
  </si>
  <si>
    <t>13:45
4:47</t>
  </si>
  <si>
    <t>13:45
4:28</t>
  </si>
  <si>
    <t>13:45
3:31</t>
  </si>
  <si>
    <t>14:05
5:15</t>
  </si>
  <si>
    <t>15:00
5:15</t>
  </si>
  <si>
    <t>16:11
5:15</t>
  </si>
  <si>
    <t>17:33
5:15</t>
  </si>
  <si>
    <t>19:04
5:15</t>
  </si>
  <si>
    <t>20:41
5:15</t>
  </si>
  <si>
    <t>22:28
5:15</t>
  </si>
  <si>
    <t>0:50
5:15</t>
  </si>
  <si>
    <t>0:20
2:25</t>
  </si>
  <si>
    <t>1:15
1:30</t>
  </si>
  <si>
    <t>2:26
0:53</t>
  </si>
  <si>
    <t>3:48
0:32</t>
  </si>
  <si>
    <t>5:19
0:24</t>
  </si>
  <si>
    <t>6:56
0:28</t>
  </si>
  <si>
    <t>8:43
0:47</t>
  </si>
  <si>
    <t>11:05
1:44</t>
  </si>
  <si>
    <t>14:00
4:55</t>
  </si>
  <si>
    <t>14:15
4:57</t>
  </si>
  <si>
    <t>14:15
4:52</t>
  </si>
  <si>
    <t>14:15
4:42</t>
  </si>
  <si>
    <t>14:15
4:24</t>
  </si>
  <si>
    <t>14:15
3:50</t>
  </si>
  <si>
    <t>4:34
5:00</t>
  </si>
  <si>
    <t>16:09
5:00</t>
  </si>
  <si>
    <t>17:45
5:00</t>
  </si>
  <si>
    <t>19:24
5:00</t>
  </si>
  <si>
    <t>21:07
5:00</t>
  </si>
  <si>
    <t>23:06
5:00</t>
  </si>
  <si>
    <t>0:34
0:05</t>
  </si>
  <si>
    <t>1:54
0:03</t>
  </si>
  <si>
    <t>3:30
0:08</t>
  </si>
  <si>
    <t>5:09
0:18</t>
  </si>
  <si>
    <t>6:52
0:36</t>
  </si>
  <si>
    <t>8:51
1:10</t>
  </si>
  <si>
    <t>1:09
2:12</t>
  </si>
  <si>
    <t>2:35
1:58</t>
  </si>
  <si>
    <t>3:54
1:57</t>
  </si>
  <si>
    <t>5:46
2:09</t>
  </si>
  <si>
    <t>7:37
2:43</t>
  </si>
  <si>
    <t>14:00
2:48</t>
  </si>
  <si>
    <t>14:00
3:02</t>
  </si>
  <si>
    <t>14:15
3:03</t>
  </si>
  <si>
    <t>14:15
2:51</t>
  </si>
  <si>
    <t>14:15
2:17</t>
  </si>
  <si>
    <t>15:09
5:00</t>
  </si>
  <si>
    <t>16:35
5:00</t>
  </si>
  <si>
    <t>18:09
5:00</t>
  </si>
  <si>
    <t>19:51
5:00</t>
  </si>
  <si>
    <t>21:52
5:00</t>
  </si>
  <si>
    <t>15:15
3:08</t>
  </si>
  <si>
    <t>15:30
3:00</t>
  </si>
  <si>
    <t>15:30
2:46</t>
  </si>
  <si>
    <t>15:30
2:21</t>
  </si>
  <si>
    <t>15:30
1:21</t>
  </si>
  <si>
    <t>15:19
3:45</t>
  </si>
  <si>
    <t>0:04
0:41</t>
  </si>
  <si>
    <t>16:56
3:45</t>
  </si>
  <si>
    <t>1:26
0:45</t>
  </si>
  <si>
    <t>18:37
3:45</t>
  </si>
  <si>
    <t>3:07
0:59</t>
  </si>
  <si>
    <t>20:27
3:45</t>
  </si>
  <si>
    <t>4:57
1:24</t>
  </si>
  <si>
    <t>22:51
3:30</t>
  </si>
  <si>
    <t>7:21
2:09</t>
  </si>
  <si>
    <t>15:15
1:17</t>
  </si>
  <si>
    <t>15:15
1:11</t>
  </si>
  <si>
    <t>15:30
0:49</t>
  </si>
  <si>
    <t>15:30
23:35</t>
  </si>
  <si>
    <t>15:44
3:45</t>
  </si>
  <si>
    <t>0:29
2:28</t>
  </si>
  <si>
    <t>17:22
3:45</t>
  </si>
  <si>
    <t>2:07
2:34</t>
  </si>
  <si>
    <t>19:12
3:45</t>
  </si>
  <si>
    <t>3:42
2:56</t>
  </si>
  <si>
    <t>21:51
3:45</t>
  </si>
  <si>
    <t>6:21
4:10</t>
  </si>
  <si>
    <t>WATEC</t>
  </si>
  <si>
    <t>DVD番号を034-1と間違ってファイナライズ</t>
  </si>
  <si>
    <t>15:16
4:15</t>
  </si>
  <si>
    <t>0:46
7:22</t>
  </si>
  <si>
    <t>14:30
20:51</t>
  </si>
  <si>
    <t>-</t>
  </si>
  <si>
    <t>-</t>
  </si>
  <si>
    <t>M</t>
  </si>
  <si>
    <t xml:space="preserve">
( 太陽角度ー12度)</t>
  </si>
  <si>
    <t>EAI,PAI
( 太陽角度ー12.5度
月角度20度)</t>
  </si>
  <si>
    <t>-</t>
  </si>
  <si>
    <t>WATEC</t>
  </si>
  <si>
    <t>M</t>
  </si>
  <si>
    <t>DVD2が撮像出来てない。DVD1と同じく壊れたかも→入力切替。観測時間の中のDVD1本だけ</t>
  </si>
  <si>
    <t>WATECのタイムラプスは16:06から録画</t>
  </si>
  <si>
    <t>M</t>
  </si>
  <si>
    <t>ATV</t>
  </si>
  <si>
    <t>OH：最初、温度が高いエラー出ていた。ソフトを一度切って、再立ち上げ。カメラ温度-70℃であるが青色にならず、クーラーOFFでー65℃、クーラーONで-70℃。-70℃赤色のまま観測開始時間を遅らせてスタート。カメラ温度をwatch:
EAI,PAI：23日以降WEB更新されず。データは取れている。</t>
  </si>
  <si>
    <t>M</t>
  </si>
  <si>
    <t>ATV</t>
  </si>
  <si>
    <t>M</t>
  </si>
  <si>
    <t>ATV</t>
  </si>
  <si>
    <t>野外オペチーム帰還、および作業のため外灯点灯。観測遅らす。SPM→16:27カバー開ける</t>
  </si>
  <si>
    <t>M</t>
  </si>
  <si>
    <t>ATV</t>
  </si>
  <si>
    <t>ATV</t>
  </si>
  <si>
    <t>M</t>
  </si>
  <si>
    <t>A</t>
  </si>
  <si>
    <t>M</t>
  </si>
  <si>
    <t>Q</t>
  </si>
  <si>
    <t>雲が多いため、オーロラを確認難しいがCDC画像では緑色に雲に映っていた。</t>
  </si>
  <si>
    <t>A</t>
  </si>
  <si>
    <t>外出制限20：45解除。21：50灯火管制完了　随時観測開始。曇っていたが活発。</t>
  </si>
  <si>
    <t>A</t>
  </si>
  <si>
    <t>SPMの温度収録が毎秒になっており、SPM_temp.txtは4/30-5/3であった。ファイルサイズ7MB程度。このファイルをSPM_temp_110503.txtとりネームコピーして、温度収録ソフトを再起動。60秒収録で、再スタート。SPM_temp.txtは一度空にして、5/3 04:09からの収録。</t>
  </si>
  <si>
    <t>A</t>
  </si>
  <si>
    <t>M</t>
  </si>
  <si>
    <t>18：40
3：00</t>
  </si>
  <si>
    <t>SPMの温度収録ソフトが2個立ち上がっていたため、停止、再立ち上げ。それでも2個立ち上がる。2-3日にかけてのデータは、SPM_temp_110503.txtに追記。SPM_temp.txtは一度空にして、5/3 14:23からの収録。
雲が一部緑</t>
  </si>
  <si>
    <t>不明</t>
  </si>
  <si>
    <t>CDC：「問題が発生したためtinyftpdaemon.exeを終了します」のエラー表示。
観測終了後、CDCPC再起動。スタートアップによりtinyftpdaemon.exe起動。ソフト画面で「IPアドレスが変更されました。IPアドレス：133.57.43.39」と表示。</t>
  </si>
  <si>
    <t>A</t>
  </si>
  <si>
    <t>CDC：4日と同じ現象。16：50（UT)確認。観測終了後tinyftp再起動。</t>
  </si>
  <si>
    <t>風がない雪。アクリルドーム天窓付け根付近で氷。雪を払って、氷にキムワイプを押し当て軽く落ちた状況で観測開始。CDC:tinyftpが3回止まる。その都度起動。</t>
  </si>
  <si>
    <t>A</t>
  </si>
  <si>
    <t>A</t>
  </si>
  <si>
    <t>M</t>
  </si>
  <si>
    <t>9日夜の観測からPAI　サマリープロットが更新されない。</t>
  </si>
  <si>
    <t>20：30
23：50
2：20</t>
  </si>
  <si>
    <t>PAI：前日と同じ。
光学観測棟室温18h（UT)頃から37℃まで急上昇。発見は23h頃。その後、0:30にかけて室温を下げる。OHのCCD温度が-40度（赤表示）であったため、0：14に観測停止、ソフト再起動によりCCDの温度を-70℃まで戻し、0：31観測再開。停止前のデータフォルダ名を110510_A、再開後を110510_Bとした。Obsday.datには前半の観測時間がない。
ライダーは、自動停止の様子。
温度計の位置にもよるため、実際の体感温度は、37度もない。30度程度か。</t>
  </si>
  <si>
    <t>A</t>
  </si>
  <si>
    <t>M</t>
  </si>
  <si>
    <t>A</t>
  </si>
  <si>
    <t>Q</t>
  </si>
  <si>
    <t>WATEC</t>
  </si>
  <si>
    <t>翌日欄に記載</t>
  </si>
  <si>
    <t>うす曇り</t>
  </si>
  <si>
    <t>-</t>
  </si>
  <si>
    <t>14:37
4:23</t>
  </si>
  <si>
    <t>14:14
1:09</t>
  </si>
  <si>
    <t>14:14
1:08</t>
  </si>
  <si>
    <t>14:37
4:24</t>
  </si>
  <si>
    <t>2:49
14:15</t>
  </si>
  <si>
    <t>2:54
15:20</t>
  </si>
  <si>
    <t>2:48
14:09</t>
  </si>
  <si>
    <t>2:55
15:20</t>
  </si>
  <si>
    <t>M</t>
  </si>
  <si>
    <t>M</t>
  </si>
  <si>
    <t>WATEC：DVD14:00-, タイムラプス14:35-　rec押し忘れ</t>
  </si>
  <si>
    <t>ATV,WATEC予約時間計算表</t>
  </si>
  <si>
    <t xml:space="preserve">開始時間（UT) </t>
  </si>
  <si>
    <t>DVD録画時間</t>
  </si>
  <si>
    <t xml:space="preserve">終了時間（UT) </t>
  </si>
  <si>
    <t>計算途中</t>
  </si>
  <si>
    <t>観測時間</t>
  </si>
  <si>
    <t>開始</t>
  </si>
  <si>
    <t>終了</t>
  </si>
  <si>
    <t>DVD</t>
  </si>
  <si>
    <t>UT</t>
  </si>
  <si>
    <t>JST</t>
  </si>
  <si>
    <t>LT</t>
  </si>
  <si>
    <t>M</t>
  </si>
  <si>
    <t>M</t>
  </si>
  <si>
    <t>M</t>
  </si>
  <si>
    <t>-</t>
  </si>
  <si>
    <t>M</t>
  </si>
  <si>
    <t>M</t>
  </si>
  <si>
    <t>ATV</t>
  </si>
  <si>
    <t>オーロラは出現。23:13-23:16うす曇りの向こうにオーロラ。以降は曇りのため緑色に雲が映っただけ。</t>
  </si>
  <si>
    <t>M</t>
  </si>
  <si>
    <t>開始時、天窓の雪はとったが、降り続いているので降雪が融けて凍り完璧ではない。
悪天候、外出制限発令につき外灯点灯、今後ブリ予想につき、観測強制ストップ</t>
  </si>
  <si>
    <t>M</t>
  </si>
  <si>
    <t>天候回復のため、観測遅らせてスタート。OH天窓下部、少々氷、完全には落とせないがそのまま観測開始。</t>
  </si>
  <si>
    <t>-</t>
  </si>
  <si>
    <t>悪天候、外出制限のため、観測中止</t>
  </si>
  <si>
    <t>ATV</t>
  </si>
  <si>
    <t>-</t>
  </si>
  <si>
    <t>開始時、降雪のため、天窓の雪残る。</t>
  </si>
  <si>
    <t>M</t>
  </si>
  <si>
    <t>録画時間</t>
  </si>
  <si>
    <t>M</t>
  </si>
  <si>
    <t>A</t>
  </si>
  <si>
    <t>外出制限解除後、観測スタート。ATV,SPM,ASI,OHについては、観測時間は外出制限にて観測中止。</t>
  </si>
  <si>
    <t>OH：開始10分遅れ。天候悪化。今後天候がさらに悪化する予報なので外出制限発令とともに観測中止。</t>
  </si>
  <si>
    <t>やや活発。観測前にCDCのCCDクリーニング。ASIケーブル抜き差し。036-1(16:45-20:50),036-3(0:45-0:50入力ラインミスで真っ暗。データ欠損036-2(20:45-0:50)のデータOK</t>
  </si>
  <si>
    <t>静穏。オーロラわづかの時間。037-1(17:45-21:50)、037-3(1:45-2:15)入力ラインミス。データ欠損。037-2(21:45-1:50)OK</t>
  </si>
  <si>
    <t>A</t>
  </si>
  <si>
    <t>Q</t>
  </si>
  <si>
    <t>オーロラは出現。大陸側にわずか。</t>
  </si>
  <si>
    <t>PAI:polaris送信ストップ（15:40- 17:20,21:20-21:40)PCにFTPプログラムのエラー画面が表示。それを消すと伝送が再開された様子。ただ、限られた時間しかさかのぼらないようで、滞っていた画像全てが送信されたわけではない。
気象記念日かまくらイベント実施。CDC、WATECでは明かりは見えなかったと思われる。</t>
  </si>
  <si>
    <t>CME到来　曇っていたが、22：30頃からオーロラ活発化。</t>
  </si>
  <si>
    <t>A</t>
  </si>
  <si>
    <t>A</t>
  </si>
  <si>
    <t>注意喚起23:00解除。23：30灯火管制実施。その後順次観測開始。OH：撮影枚数間違い。</t>
  </si>
  <si>
    <t>撮像枚数</t>
  </si>
  <si>
    <t>OH計算表(観測時間途中から始める場合)</t>
  </si>
  <si>
    <t>M</t>
  </si>
  <si>
    <t>曇りで不明</t>
  </si>
  <si>
    <t>polarisサマリープロット：CDC、EAI、PAI　8日04:33-05:11更新なし。</t>
  </si>
  <si>
    <t>A</t>
  </si>
  <si>
    <t>M</t>
  </si>
  <si>
    <t>M</t>
  </si>
  <si>
    <t>WATEC&amp;ATVのアクリルドーム清掃、ヒーター(アルミテープはがし、温度上げ)、断熱用段ボールの位置を上にずらす。温度が高いのでしばらく様子見。ATV：朝4:40：朝日がかなり強い。画像で見て光が強すぎると感じ、オーロラも出ておらず、観測時間も残りわづかなので止めた。</t>
  </si>
  <si>
    <t>A</t>
  </si>
  <si>
    <t>-</t>
  </si>
  <si>
    <t>SPM霜一部ついている→撤収時OK。荒天のため観測途中中止。</t>
  </si>
  <si>
    <t>A</t>
  </si>
  <si>
    <t>20:13
5:17</t>
  </si>
  <si>
    <t>13:27
2:24</t>
  </si>
  <si>
    <t>-</t>
  </si>
  <si>
    <t>WATEC</t>
  </si>
  <si>
    <t>A</t>
  </si>
  <si>
    <t>T</t>
  </si>
  <si>
    <t>13:26
01:48</t>
  </si>
  <si>
    <t>20:13
05:18</t>
  </si>
  <si>
    <t>13:27
01:49</t>
  </si>
  <si>
    <t>T</t>
  </si>
  <si>
    <t>-</t>
  </si>
  <si>
    <t>WATEC</t>
  </si>
  <si>
    <t>13:26
03:02</t>
  </si>
  <si>
    <t>13:54
05:19</t>
  </si>
  <si>
    <t>CDCデータに月明かりながらも若干のオーロラ活動あり</t>
  </si>
  <si>
    <t>-</t>
  </si>
  <si>
    <t>夜中の間は軽く吹雪気味だった。オーロラの有無確認できず</t>
  </si>
  <si>
    <t>T/A</t>
  </si>
  <si>
    <t>6:46
3:29</t>
  </si>
  <si>
    <t>0:28
2:17</t>
  </si>
  <si>
    <t>6:46
3:30</t>
  </si>
  <si>
    <t>0:28
2:18</t>
  </si>
  <si>
    <t>6:45
2:53</t>
  </si>
  <si>
    <t>13:25
3:56</t>
  </si>
  <si>
    <t>13:26
03:01</t>
  </si>
  <si>
    <t>13:54
05:19</t>
  </si>
  <si>
    <t>13:26
3:56</t>
  </si>
  <si>
    <t>-</t>
  </si>
  <si>
    <t>14:49
05:20</t>
  </si>
  <si>
    <t>14:49
05:19</t>
  </si>
  <si>
    <t>-</t>
  </si>
  <si>
    <t>0:24
1:24</t>
  </si>
  <si>
    <t>M</t>
  </si>
  <si>
    <t>DVD　No.56-2　終了時刻5分重なりなし。No.56-4間違って予約して4時間31分あり、DVDにコピーできず（03：15-03：45のDVDなし。）→5/16重複していた部分から3：15-3：40のデータ抽出、DVDにコピー。後ろ5分間欠測。</t>
  </si>
  <si>
    <t>WATEC：録画予約時間間違え。DVD17:50-04:25(02：25-03：25DVDなし)。タイムラプスは録画。</t>
  </si>
  <si>
    <t>DVD：14:10－20:35、タイムラプス14:10-20:32</t>
  </si>
  <si>
    <t>DVD:14:00-22:05、タイムラプス14:03-22:00</t>
  </si>
  <si>
    <t>天候悪化。外出制限発令につき強制ストップ。外灯点灯。DVD:13:59-3:10</t>
  </si>
  <si>
    <t>M</t>
  </si>
  <si>
    <t>13:25
4:32</t>
  </si>
  <si>
    <t>16:00
5:20</t>
  </si>
  <si>
    <t>0:35
1:48</t>
  </si>
  <si>
    <t>13:25
20:15</t>
  </si>
  <si>
    <t>13:31
20:15</t>
  </si>
  <si>
    <t>0:23
1:23</t>
  </si>
  <si>
    <t>DVD:14:05-22:10、タイムラプス14:09-22:55</t>
  </si>
  <si>
    <t>17:23
5:19</t>
  </si>
  <si>
    <t>13:25
20:15</t>
  </si>
  <si>
    <t>EAI開始6分遅れ。原因不明。予定時刻に開始されず、AutoIrissKeepがHipicを再起動させ観測スタート。WATECのweb画面フリーズ</t>
  </si>
  <si>
    <t>16:53
5:22</t>
  </si>
  <si>
    <t>M</t>
  </si>
  <si>
    <t>WATEC、printerのネットワーク不調(pingが通ったり通らなかったりする)→無線LANのコネクタのつなぎかえ。
観測途中曇りだが、観測開始・終了時間は晴れ。</t>
  </si>
  <si>
    <t>ATV</t>
  </si>
  <si>
    <t>今後、吹雪の天気予報。外出制限のため観測中止。</t>
  </si>
  <si>
    <t>観測中止</t>
  </si>
  <si>
    <t>観測中止。21日16:10外出制限解除だったが、天気雪で、夜には再び風速15m/s以上の吹雪予想のため、観測中止とした。</t>
  </si>
  <si>
    <t>雪　5m/s</t>
  </si>
  <si>
    <t>M</t>
  </si>
  <si>
    <t>M</t>
  </si>
  <si>
    <t>ASI：フィルター4のピント合わせ。国内PIにスケジュールファイルをテストモードにしてもらい、ピント合わせを行った。polarisサマリープロット：CDC、EAI、PAI　8日04:33以降更新なし。24：00-曇り</t>
  </si>
  <si>
    <t>朝方、非常時想定訓練作業のため外灯必要。外灯点灯につきOH以外の観測打ち切り。WATECは外灯点灯により画像がサチッてしまい観測にならないため観測打ち切り。</t>
  </si>
  <si>
    <t>時間差</t>
  </si>
  <si>
    <t>悪天候、さらに悪化が予想され観測打ち切り</t>
  </si>
  <si>
    <t>外出制限により外灯点灯、観測不可。</t>
  </si>
  <si>
    <t>-</t>
  </si>
  <si>
    <t>M</t>
  </si>
  <si>
    <t>開始時、polrarisサマリー画像更新なし。終了時、EAI、CDC更新されたが途中画像抜け。PAIはOK</t>
  </si>
  <si>
    <t>外出制限のため観測中止。</t>
  </si>
  <si>
    <t>M</t>
  </si>
  <si>
    <t>ブリ後、朝点検時、天板、ドームに氷がべったりと付く。プラジェットヒータで温めてとる。</t>
  </si>
  <si>
    <t>13:30
5:00</t>
  </si>
  <si>
    <t>ATV</t>
  </si>
  <si>
    <t>3:15
5:30</t>
  </si>
  <si>
    <t>M</t>
  </si>
  <si>
    <t>ASI：リモートログインの跡。ログインしなおすと観測が終了していた。スケジュールファイルを書き換えて再スタート。3:15～5:00(UT)欠測。Windowsの自動更新がONになおり3時に自動更新されるようになっていた。自動更新OFFにして様子見</t>
  </si>
  <si>
    <t>M</t>
  </si>
  <si>
    <t>ATV</t>
  </si>
  <si>
    <t>除雪等外作業延長のため、開始時刻を遅らせた。PAI、AutoIrisskeepをPauseにしたら、ソフトエラーでHipicが停止。AutoIrissKeep再起動。LUTはデフォルト（0-2570）で正しい。CDC：22:12-01:12(UT)よりインターバル10secで撮影。ブレークアップ前に撮影終了。撮り損ね。DVDラベル100に間違った。</t>
  </si>
  <si>
    <t>A</t>
  </si>
  <si>
    <t>M</t>
  </si>
  <si>
    <t>Q</t>
  </si>
  <si>
    <t>A</t>
  </si>
  <si>
    <t>オーロラ発生だが、曇り。CDCは緑色。OH：終了が遅いので、最後abortで終了。Obsday.datの時刻はtimecode.datからコピー。</t>
  </si>
  <si>
    <t>A</t>
  </si>
  <si>
    <t>OH:　撮影枚数から5枚引いて計算。</t>
  </si>
  <si>
    <t>A</t>
  </si>
  <si>
    <t>17:00(UT)天候悪化が予想され、風速14m/sとなったので、SPM、ATV、WATEC、OHを終了させ、管理棟に戻る。17:30(UT)注意喚起発令。CDC,PAI、EAI、ASIリモートで終了。</t>
  </si>
  <si>
    <t>SPM、ATV開始遅れ（MWF露天風呂照明の調整による）CDC等には問題ない明かりだったが、ATV等には慎重になり、開始を25分遅らせた。SPMのプログラムは自動スタートのため、ログ時刻より前のデータは、蓋がかぶせてあったりで使用不可。ATVの録画も予定時刻から開始されている。→ATV録画されている時間よりDVDにダビング</t>
  </si>
  <si>
    <t>M</t>
  </si>
  <si>
    <t>あり</t>
  </si>
  <si>
    <t>EAI：観測開始ソフト立ち上げ時、反応鈍く止まった感があり、AutoIrisKeepの再起動。3分遅れスタート。</t>
  </si>
  <si>
    <t>-</t>
  </si>
  <si>
    <t>WATEC</t>
  </si>
  <si>
    <t>A</t>
  </si>
  <si>
    <t>OK</t>
  </si>
  <si>
    <t>EAI:昨日の観測停止の対策でAutoIrsKeepの再起動のため、観測2分遅れスタート。CDC:21:27:10-21:56:50、インターバル10秒撮影。4：44-4：48頃、管理棟食堂のカーテンがあやまって開かれ、撮影画像に強めの光が入った。これにより4：46：20-4：47：38でATVを停止させた(4:44:12-4:46:20画像に光)。</t>
  </si>
  <si>
    <t>111/
112</t>
  </si>
  <si>
    <t>1/
4</t>
  </si>
  <si>
    <t>ATV/
WATEC</t>
  </si>
  <si>
    <t>A</t>
  </si>
  <si>
    <t>23:32
23:41</t>
  </si>
  <si>
    <t>CDC:22:40:10-0：17：40、インターバル10秒撮影。月が明るい時は、10秒撮影は今後控える。</t>
  </si>
  <si>
    <t>WATEC：DVD13:25～5:18、タイムラプス13:26～、ATV：月隠し板ひっこめる。</t>
  </si>
  <si>
    <t>-</t>
  </si>
  <si>
    <t>EAI：入力待ち画面で立ち上がらず。AutoIrisKeep再起動。5分遅れ。CDC：ftpが動作中。</t>
  </si>
  <si>
    <t>113</t>
  </si>
  <si>
    <t>4</t>
  </si>
  <si>
    <t>-</t>
  </si>
  <si>
    <t>A</t>
  </si>
  <si>
    <t>-</t>
  </si>
  <si>
    <t>風速15m/sで悪天予想のため、WATECを停止させて管理棟に戻る。EAI、PAIは視程が悪くなるまでしばらく観測続行。外出制限発令により外灯点灯、観測停止。</t>
  </si>
  <si>
    <t>114</t>
  </si>
  <si>
    <t>115</t>
  </si>
  <si>
    <t>2</t>
  </si>
  <si>
    <t>4</t>
  </si>
  <si>
    <t>A</t>
  </si>
  <si>
    <t>CDC,EAI,PAIデータバックアップ</t>
  </si>
  <si>
    <t>-</t>
  </si>
  <si>
    <t>116</t>
  </si>
  <si>
    <t>4</t>
  </si>
  <si>
    <t>13:51
2:58</t>
  </si>
  <si>
    <t>14:58
5:03</t>
  </si>
  <si>
    <t>13:52
3:04</t>
  </si>
  <si>
    <t>14:58
5.03</t>
  </si>
  <si>
    <t>-</t>
  </si>
  <si>
    <t>M</t>
  </si>
  <si>
    <t>タイムラプス録画開始時刻18：57-</t>
  </si>
  <si>
    <t>1:07
2:05</t>
  </si>
  <si>
    <t>1:06
1:59</t>
  </si>
  <si>
    <t>13:53
3:12</t>
  </si>
  <si>
    <t>13:54
3:12</t>
  </si>
  <si>
    <t>117</t>
  </si>
  <si>
    <t>16:25
5:01</t>
  </si>
  <si>
    <t>16:25
5:01</t>
  </si>
  <si>
    <t>2:32
1:49</t>
  </si>
  <si>
    <t>2:31
1:49</t>
  </si>
  <si>
    <t>4</t>
  </si>
  <si>
    <t>M</t>
  </si>
  <si>
    <t>-</t>
  </si>
  <si>
    <t>118</t>
  </si>
  <si>
    <t>4</t>
  </si>
  <si>
    <t>13:56
3:14</t>
  </si>
  <si>
    <t>13:55
3:14</t>
  </si>
  <si>
    <t>17:58
4:59</t>
  </si>
  <si>
    <t>M</t>
  </si>
  <si>
    <t>119</t>
  </si>
  <si>
    <t>4</t>
  </si>
  <si>
    <t>120</t>
  </si>
  <si>
    <t>-</t>
  </si>
  <si>
    <t>121</t>
  </si>
  <si>
    <t>2</t>
  </si>
  <si>
    <t>ATV</t>
  </si>
  <si>
    <t>M</t>
  </si>
  <si>
    <t>4:03
1:45</t>
  </si>
  <si>
    <t>4:02
1:45</t>
  </si>
  <si>
    <t>122</t>
  </si>
  <si>
    <t>2</t>
  </si>
  <si>
    <t>ATV</t>
  </si>
  <si>
    <t>M</t>
  </si>
  <si>
    <t>123</t>
  </si>
  <si>
    <t>2</t>
  </si>
  <si>
    <t>M</t>
  </si>
  <si>
    <t>天候悪化。外出制限発令。外灯点灯により観測中止。</t>
  </si>
  <si>
    <t>-</t>
  </si>
  <si>
    <t>15:15外出制限解除。時刻を遅らせて観測開始。</t>
  </si>
  <si>
    <t>CDC：21:15-21:45　10sec撮影。21:25-26明るい月が出ていたが月の明るさを打ち消すほど明るくブレークアップ。
PAI：20:28～4:18欠測。リブートかかった感じでログイン画面で止まっていた。その後、webの更新が一気に更新されなかった。</t>
  </si>
  <si>
    <t>124</t>
  </si>
  <si>
    <t>3</t>
  </si>
  <si>
    <t>M</t>
  </si>
  <si>
    <t>M</t>
  </si>
  <si>
    <t>125</t>
  </si>
  <si>
    <t>4</t>
  </si>
  <si>
    <t>天候悪化。外出制限発令。外灯点灯により観測中止。CDC、EAI、PAI20分ショート</t>
  </si>
  <si>
    <t>4</t>
  </si>
  <si>
    <t>ATV</t>
  </si>
  <si>
    <t>Q</t>
  </si>
  <si>
    <t>M</t>
  </si>
  <si>
    <t>ATV：朝方、太陽の光が非常に明る過ぎ悪影響を恐れて観測を止める。</t>
  </si>
  <si>
    <t>ATV：隊作業により外灯必要。12分遅らす。CDC：14：20～0:47の画像が、サマリープロットに表示されていない。原因は、ファイル転送名がデフォルトになってしまっていたためだが、設定値は正しかった。なぜそうなったか原因は不明だが、カメラ電源のOFF/ONにて復旧（by前嶋）。EAIが、0:50で撮影を停止していた。原因不明。Dark画像を自動で6日5:16に撮影。</t>
  </si>
  <si>
    <t>CDC:23:01:10-23:40:20、インターバル10秒撮影。WATEC(DVD)：ATVスタートまで観測記録。</t>
  </si>
  <si>
    <t>WATEC/DVD18:00-18:23予約間違いにより欠測。</t>
  </si>
  <si>
    <t>126</t>
  </si>
  <si>
    <t>127</t>
  </si>
  <si>
    <t>M</t>
  </si>
  <si>
    <t>Q</t>
  </si>
  <si>
    <t>M</t>
  </si>
  <si>
    <t>128</t>
  </si>
  <si>
    <t>4</t>
  </si>
  <si>
    <t>129</t>
  </si>
  <si>
    <t>M</t>
  </si>
  <si>
    <t>M</t>
  </si>
  <si>
    <t>130</t>
  </si>
  <si>
    <t>131</t>
  </si>
  <si>
    <t>M</t>
  </si>
  <si>
    <t>A</t>
  </si>
  <si>
    <t>T</t>
  </si>
  <si>
    <t>ATV</t>
  </si>
  <si>
    <t>A</t>
  </si>
  <si>
    <t>M</t>
  </si>
  <si>
    <t>132</t>
  </si>
  <si>
    <t>4</t>
  </si>
  <si>
    <t>外出制限により外灯点灯、観測不可。蓋を閉める余裕なくSPMのフタ閉められず、高圧、プログラムはOFF。データ保存も出来ず、観測を止めて外灯を点灯することだけ。</t>
  </si>
  <si>
    <t>EAI：入力待ち画面で立ち上がらず。AutoIrisKeepが、Hipicを再起動。5分遅れ。（7/11と同じ）。注意喚起令発令、注意令発令可能性ありと連絡あり外灯点灯。観測ストップ。リモートでData保存、ATVのDVD保存が未実施。</t>
  </si>
  <si>
    <t>EAI：入力待ち画面で立ち上がらず。AutoIrisKeepが、Hipicを再起動。5分遅れ。（7/29と同じ）。CDC：10secインターバル撮影実施後、30secに戻したが、撮影されず。ソフト、PC、カメラ再起動。結局カメラ再起動、リモートでAutoIrisKeepを再起動。CDC：暗幕が外れていた。</t>
  </si>
  <si>
    <t>A</t>
  </si>
  <si>
    <t>133</t>
  </si>
  <si>
    <t>134</t>
  </si>
  <si>
    <t>3</t>
  </si>
  <si>
    <t>Q</t>
  </si>
  <si>
    <t>なし</t>
  </si>
  <si>
    <t>M</t>
  </si>
  <si>
    <t>基地内PCがウイルスに感染。ウィルスソフトを入れていないPC6台（CDC,EAI,PAI,SPM,OH,C-logger)にウィルスソフトをインストールするため、観測中断、または開始遅延。ウィルスソフトのliveupdateに時間がかかることが分かったため、該当するウィルスのみを削除するプログラムを起動し、駆除。Live updateは終わっていない。</t>
  </si>
  <si>
    <t>19:29
4:15</t>
  </si>
  <si>
    <t>14:39
21:39</t>
  </si>
  <si>
    <t>16:44
19:47
4:15</t>
  </si>
  <si>
    <t>14:40
17:15
21:31</t>
  </si>
  <si>
    <t>14:40
22:50</t>
  </si>
  <si>
    <t>19:44
4:15</t>
  </si>
  <si>
    <t>135</t>
  </si>
  <si>
    <t>2</t>
  </si>
  <si>
    <t>とっつき旅行隊帰還、外灯必要につき、観測時間遅らす。</t>
  </si>
  <si>
    <t>136</t>
  </si>
  <si>
    <t>2</t>
  </si>
  <si>
    <t>とっつき旅行隊帰還、外灯必要につき、観測時間遅らす。ミリ波観測に雪を飛ばすためにファンを屋上に設置。高速風到来。まだ420km/sくらい。</t>
  </si>
  <si>
    <t>A</t>
  </si>
  <si>
    <t>19時（UT)頃オーロラ活動始まるが曇りで残念。柿岡で5日17時50分(UT)にSC型地磁気嵐が発生。</t>
  </si>
  <si>
    <t>137</t>
  </si>
  <si>
    <t>1</t>
  </si>
  <si>
    <t>A</t>
  </si>
  <si>
    <t>138</t>
  </si>
  <si>
    <t>3</t>
  </si>
  <si>
    <t>WATEC</t>
  </si>
  <si>
    <t>WATEC 17:32～4：08DVD録画。録画開始時刻遅れ。終了時寝坊ＷATEC停止が1時間遅れた。23：26頃ミリ波天窓閉めのため明かりが各カメラに映る。0：00過ぎから地磁気荒れる。CDCでも雲が緑色。</t>
  </si>
  <si>
    <t>-</t>
  </si>
  <si>
    <t>悪天候につき、観測中止。</t>
  </si>
  <si>
    <t>T</t>
  </si>
  <si>
    <t>ずっと曇天。WATECとタイムラプス停止が20分遅れた。</t>
  </si>
  <si>
    <t>I</t>
  </si>
  <si>
    <t>140</t>
  </si>
  <si>
    <t>4</t>
  </si>
  <si>
    <t xml:space="preserve">UT7:48にX6.9のフレア発生。 </t>
  </si>
  <si>
    <t>15:00
17:54</t>
  </si>
  <si>
    <t>15:00
17:56</t>
  </si>
  <si>
    <t>15:30(UT)外出注意換気発令により、外灯点灯観測停止。17：40（UT）外出注意換気解除。夜に再び風が強くなる予想と好天は見込めないことから、リモートで観測制御のできるCDC,EAI,PAIのみ観測再開。情報処理等常駐なし。</t>
  </si>
  <si>
    <t>A</t>
  </si>
  <si>
    <t>15:30
2:18</t>
  </si>
  <si>
    <t>15:30
2:17</t>
  </si>
  <si>
    <t>15:31
18:57</t>
  </si>
  <si>
    <t>141</t>
  </si>
  <si>
    <t>1</t>
  </si>
  <si>
    <t>M</t>
  </si>
  <si>
    <t>悪天候から天候回復後観測開始。</t>
  </si>
  <si>
    <t>-</t>
  </si>
  <si>
    <t>3</t>
  </si>
  <si>
    <t>-</t>
  </si>
  <si>
    <t>142</t>
  </si>
  <si>
    <t>143</t>
  </si>
  <si>
    <t>4</t>
  </si>
  <si>
    <t>M</t>
  </si>
  <si>
    <t>-</t>
  </si>
  <si>
    <t>①</t>
  </si>
  <si>
    <t>②</t>
  </si>
  <si>
    <t>144</t>
  </si>
  <si>
    <t>4</t>
  </si>
  <si>
    <t>A</t>
  </si>
  <si>
    <t>EAI：観測終了後の画面で、save workfileのウインドウが立ち上がり「control.iniファイルが見つかりません。指定したファイル名が正しいかどうか確認してください。」と表示されていた。実際は、c:programfiles\AutoIriss\control.iniで保存されており、タイムスタンプも2011/8/14　3:43で正しそうである。</t>
  </si>
  <si>
    <t>15:09
1:22</t>
  </si>
  <si>
    <t>17:11
3:43</t>
  </si>
  <si>
    <t>15:09
1:23</t>
  </si>
  <si>
    <t>17:10
3:43</t>
  </si>
  <si>
    <t>15:09
3:18</t>
  </si>
  <si>
    <t>15:09
3:43</t>
  </si>
  <si>
    <t>0:30
8:22</t>
  </si>
  <si>
    <t>2:02
2:21</t>
  </si>
  <si>
    <t>2:01
2:20</t>
  </si>
  <si>
    <t>0:30
8:21</t>
  </si>
  <si>
    <t>0:31
1:03</t>
  </si>
  <si>
    <t>139</t>
  </si>
  <si>
    <t>4</t>
  </si>
  <si>
    <t>-</t>
  </si>
  <si>
    <t>15:17
3:11</t>
  </si>
  <si>
    <t>16:45
3:40</t>
  </si>
  <si>
    <t>15:12
1:04</t>
  </si>
  <si>
    <t>18:58
3:39</t>
  </si>
  <si>
    <t>15:12
1:02</t>
  </si>
  <si>
    <t>1:58
3:40</t>
  </si>
  <si>
    <t>145</t>
  </si>
  <si>
    <t>4</t>
  </si>
  <si>
    <t>M</t>
  </si>
  <si>
    <t>タイムラプス14:53～　　DVD15:10～</t>
  </si>
  <si>
    <t>M</t>
  </si>
  <si>
    <t>-</t>
  </si>
  <si>
    <t>15:19
2:58</t>
  </si>
  <si>
    <t>18:25
3:36</t>
  </si>
  <si>
    <t>146</t>
  </si>
  <si>
    <t>-</t>
  </si>
  <si>
    <t>M</t>
  </si>
  <si>
    <t>ブリ予報。視程が１km程度。外灯点灯に備えて、リモートでOFF出来る観測以外を観測中止、16：35外出制限発令に伴いリモートでON/OFF出来る観測を中止。外灯点灯。外灯点灯後はOHの観測のみ継続。</t>
  </si>
  <si>
    <t>M</t>
  </si>
  <si>
    <t>147</t>
  </si>
  <si>
    <t>1</t>
  </si>
  <si>
    <t>ATV</t>
  </si>
  <si>
    <t>EAI：HiPICのWorkFileをSaveする画面でフリーズ。SPM：Ch-7とCh-8でグラフが表示されず。→ゼロ以上の最低値設定でマイナスの値になっていた。EAI、SPM共に観測データに問題はない。</t>
  </si>
  <si>
    <t>A</t>
  </si>
  <si>
    <t>M</t>
  </si>
  <si>
    <t>-</t>
  </si>
  <si>
    <t>182</t>
  </si>
  <si>
    <t>183</t>
  </si>
  <si>
    <t>A</t>
  </si>
  <si>
    <t>2</t>
  </si>
  <si>
    <t>静穏。EAI workファイル保存エラー。</t>
  </si>
  <si>
    <t>184</t>
  </si>
  <si>
    <t>1</t>
  </si>
  <si>
    <t>～21:15(UT)注意喚起令。観測を遅らせる。活発であったと推測されるが、うす曇りではっきりと確認できず。</t>
  </si>
  <si>
    <t>185</t>
  </si>
  <si>
    <t>2</t>
  </si>
  <si>
    <t>A</t>
  </si>
  <si>
    <t>21:26,21:36,21:50</t>
  </si>
  <si>
    <t>CDC：20:59～23：36の間10sインターバル撮影　SPM:ch5の取得データエラー発見。</t>
  </si>
  <si>
    <t>186</t>
  </si>
  <si>
    <t>2</t>
  </si>
  <si>
    <t>EAI:開始時通信不良（I/Fエラー）(おそらくカメラとの)で開始遅れる。ソフト再起動で観測開始。SPM:ch5正常そう。</t>
  </si>
  <si>
    <t>148</t>
  </si>
  <si>
    <t>2</t>
  </si>
  <si>
    <t>ATV</t>
  </si>
  <si>
    <t>うす曇り</t>
  </si>
  <si>
    <t>曇り</t>
  </si>
  <si>
    <t>EAI：HiPICのWorkFileをSaveする画面でフリーズ。観測データに問題なし。</t>
  </si>
  <si>
    <t>149</t>
  </si>
  <si>
    <t>雪</t>
  </si>
  <si>
    <t>雪が天窓に凍りつきだしてる。</t>
  </si>
  <si>
    <t>150</t>
  </si>
  <si>
    <t>3</t>
  </si>
  <si>
    <t>緑または白</t>
  </si>
  <si>
    <t>不明</t>
  </si>
  <si>
    <t>EAI：HiPICのdefault.iniが書き替わり、Live撮影になっていた。PIに設定ファイルを対応してもらったが54分遅れ。</t>
  </si>
  <si>
    <t>151</t>
  </si>
  <si>
    <t>EAI：観測終了時、WorkFileをsaveする画面でストップ</t>
  </si>
  <si>
    <t>152</t>
  </si>
  <si>
    <t>晴れ</t>
  </si>
  <si>
    <t>153</t>
  </si>
  <si>
    <t>154</t>
  </si>
  <si>
    <t>赤と緑</t>
  </si>
  <si>
    <t>155</t>
  </si>
  <si>
    <t>吹雪</t>
  </si>
  <si>
    <t>外出制限。外灯点灯。観測中止。</t>
  </si>
  <si>
    <t>156</t>
  </si>
  <si>
    <t>157</t>
  </si>
  <si>
    <t>158</t>
  </si>
  <si>
    <t>CDC:23:42:10-01:05:50までインターバル10s撮影。　EAI：観測終了時、WorkFileをsaveする画面でストップ←国内から確認。再起動実施。</t>
  </si>
  <si>
    <t>159</t>
  </si>
  <si>
    <t>風速13m/s。地吹雪。EAI正常終了。</t>
  </si>
  <si>
    <t>160</t>
  </si>
  <si>
    <t>一晩中快晴なのに…。</t>
  </si>
  <si>
    <t>161</t>
  </si>
  <si>
    <t>一晩中快晴なのに…。Part2.</t>
  </si>
  <si>
    <t>16:11
16:57
23:19</t>
  </si>
  <si>
    <t>16:16
17:36
23:24</t>
  </si>
  <si>
    <t>0:05
0:39
0:05</t>
  </si>
  <si>
    <t>162</t>
  </si>
  <si>
    <t>EAIPCが観測前シャットダウン。再起動時に原因はオーバーヒートと表示。予定通り観測を開始したが、5分後に再度シャットダウン。PCボタンから起動できず、UPSからPCコンセントを一度抜き差ししたら、起動した。残りは詳細シートに記載</t>
  </si>
  <si>
    <t>-</t>
  </si>
  <si>
    <t>163</t>
  </si>
  <si>
    <t>1</t>
  </si>
  <si>
    <t>S16旅行隊帰還。観測遅らせる。EA：intelのoverheatingにてシャットダウンがかかる。観測不可にて観測中止。</t>
  </si>
  <si>
    <t>164</t>
  </si>
  <si>
    <t>WATEC</t>
  </si>
  <si>
    <t>EAI：シリコングリス、接点復活剤、扇風機で冷やしながらの観測。クロック設定をパフォーマンス重視から負荷に応じて変わるように変更。CPU温度48.3℃～56.3℃。観測時間中止まることなかった。</t>
  </si>
  <si>
    <t>16:22
18:20</t>
  </si>
  <si>
    <t>17:53
18:25</t>
  </si>
  <si>
    <t>1:31
0:05</t>
  </si>
  <si>
    <t>165</t>
  </si>
  <si>
    <t>EAI:観測途中ダウン。Windowsでシャットダウン→ファンは回って画面黒→スイッチ入れても入らず→時間をおくとスイッチ入りwindows立ち上がる</t>
  </si>
  <si>
    <t>166</t>
  </si>
  <si>
    <t>EAI：電源交換後、観測終了までシャットダウンかかることなく終了。PAI：16:25～16:44までのデータしか保存、転送がされていない。以降のデータは欠測。</t>
  </si>
  <si>
    <t>167</t>
  </si>
  <si>
    <t>EAI：CCDカメラ温度設定が0にリセットされており、観測3分遅れスタート
22:12(UT)X2.1フレア発生。</t>
  </si>
  <si>
    <t>168</t>
  </si>
  <si>
    <t>EAI：観測開始時にCCDカメラ温度設定が0にリセットされており観測8分遅れ。
22：32(UT)X1.8フレア発生。</t>
  </si>
  <si>
    <t>169</t>
  </si>
  <si>
    <t>オーロラなし。</t>
  </si>
  <si>
    <t>21:45
1:31</t>
  </si>
  <si>
    <t>22:39
1:57</t>
  </si>
  <si>
    <t>0:54
0:26</t>
  </si>
  <si>
    <t>170</t>
  </si>
  <si>
    <t>凄かった。CDC:磁気嵐のため、月齢に関係なく観測。</t>
  </si>
  <si>
    <t>171</t>
  </si>
  <si>
    <t>凄かったpart2　EAI,PAI：CDCと同じく磁気嵐のため月齢に関係なく観測。</t>
  </si>
  <si>
    <t>172</t>
  </si>
  <si>
    <t>EAI：CCDカメラ温度設定が0にリセット、観測9分遅れ。EAI、PAI、CDCは磁気嵐のため月齢に関係なく観測。タイムラプス（～2：20(UT)まで録画）</t>
  </si>
  <si>
    <t>17:00
0:45</t>
  </si>
  <si>
    <t>17:57
1:45</t>
  </si>
  <si>
    <t>0:57
1:00</t>
  </si>
  <si>
    <t>173</t>
  </si>
  <si>
    <t>CDC,EAI,PAI：観測スタートしたが曇天で満月も見えないため観測休止。以降、厚い雲により満月すら見えず、観測ならず。オーロラは出ていた模様、WATECのみの観測。</t>
  </si>
  <si>
    <t>17:15
0:07</t>
  </si>
  <si>
    <t>20:00
1:45</t>
  </si>
  <si>
    <t>2:45
1:52</t>
  </si>
  <si>
    <t>174</t>
  </si>
  <si>
    <t>快晴のため、CDC,EAI,PAI観測。EAI:月が出ているにも関わらず、LUTを調節しても画像が調整されず。AutoIrisKeepソフトの再起動</t>
  </si>
  <si>
    <t>175</t>
  </si>
  <si>
    <t>176</t>
  </si>
  <si>
    <t>177</t>
  </si>
  <si>
    <t>SPM：エラーでストップ。スケジュール書き換えて18:10スタート。25分遅れ。</t>
  </si>
  <si>
    <t>178</t>
  </si>
  <si>
    <t>OH1：天窓下部少々氷</t>
  </si>
  <si>
    <t>179</t>
  </si>
  <si>
    <t>180</t>
  </si>
  <si>
    <t>181</t>
  </si>
  <si>
    <t>このログ復活。</t>
  </si>
  <si>
    <t>Lidar</t>
  </si>
  <si>
    <t>受信予定時刻(LT)</t>
  </si>
  <si>
    <t>UT</t>
  </si>
  <si>
    <t>備考</t>
  </si>
  <si>
    <t>開始</t>
  </si>
  <si>
    <t>終了</t>
  </si>
  <si>
    <t>観測開始</t>
  </si>
  <si>
    <t>観測終了</t>
  </si>
  <si>
    <t>14:39
2：36</t>
  </si>
  <si>
    <t>22:52
4：31</t>
  </si>
  <si>
    <t>曇ったので停止。2段目再開時刻。温度とりをミリ波からライダーへ移動。</t>
  </si>
  <si>
    <t>大レーザーチラーでC00の表示。</t>
  </si>
  <si>
    <t>←UT</t>
  </si>
  <si>
    <t>CDC：23:15～23：47の間10sインターバル撮影　SPM:ch5の取得データ途中、エラー確認。開始数分から数十分の間に起こる。終了時は正常。</t>
  </si>
  <si>
    <t>187</t>
  </si>
  <si>
    <t>1</t>
  </si>
  <si>
    <t>-</t>
  </si>
  <si>
    <t>WATEC</t>
  </si>
  <si>
    <t>CDC：23:15～0:00の間10sインターバル撮影</t>
  </si>
  <si>
    <t>188</t>
  </si>
  <si>
    <t>2</t>
  </si>
  <si>
    <t>M</t>
  </si>
  <si>
    <t>-</t>
  </si>
  <si>
    <t>189</t>
  </si>
  <si>
    <t>M</t>
  </si>
  <si>
    <t>-</t>
  </si>
  <si>
    <t>-</t>
  </si>
  <si>
    <t>190</t>
  </si>
  <si>
    <t>M</t>
  </si>
  <si>
    <t>-</t>
  </si>
  <si>
    <t>191</t>
  </si>
  <si>
    <t>2</t>
  </si>
  <si>
    <t>①</t>
  </si>
  <si>
    <t>②</t>
  </si>
  <si>
    <t>M</t>
  </si>
  <si>
    <t>-</t>
  </si>
  <si>
    <t>192</t>
  </si>
  <si>
    <t>EAI:「control.iniがみつかりません」の保存エラー。そのまま観測続行</t>
  </si>
  <si>
    <t>-</t>
  </si>
  <si>
    <t>193</t>
  </si>
  <si>
    <t>-</t>
  </si>
  <si>
    <t>M</t>
  </si>
  <si>
    <t>194</t>
  </si>
  <si>
    <t>2</t>
  </si>
  <si>
    <t>-</t>
  </si>
  <si>
    <t>M</t>
  </si>
  <si>
    <t>195</t>
  </si>
  <si>
    <t>-</t>
  </si>
  <si>
    <t>M</t>
  </si>
  <si>
    <t>CDC：20:59～21:30　10秒インターバル。満月に近かったが、オーロラの動きが変わっていたので撮影。</t>
  </si>
  <si>
    <t>196</t>
  </si>
  <si>
    <t>-</t>
  </si>
  <si>
    <t>M</t>
  </si>
  <si>
    <t>M</t>
  </si>
  <si>
    <t>-</t>
  </si>
  <si>
    <t>197</t>
  </si>
  <si>
    <t>1</t>
  </si>
  <si>
    <t>M</t>
  </si>
  <si>
    <t>-</t>
  </si>
  <si>
    <t>198</t>
  </si>
  <si>
    <t>-</t>
  </si>
  <si>
    <t>M</t>
  </si>
  <si>
    <t>199</t>
  </si>
  <si>
    <t>-</t>
  </si>
  <si>
    <t>M</t>
  </si>
  <si>
    <t>200</t>
  </si>
  <si>
    <t>M</t>
  </si>
  <si>
    <t>-</t>
  </si>
  <si>
    <t>201</t>
  </si>
  <si>
    <t>1</t>
  </si>
  <si>
    <t>EAI：実行時エラー4分遅れ CDC,EAI,PAI:サマリープロットが歯抜け</t>
  </si>
  <si>
    <t>外出制限。外灯点灯。観測中止。</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</si>
</sst>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h:mm;@"/>
    <numFmt numFmtId="179" formatCode="h:mm:ss;@"/>
    <numFmt numFmtId="180" formatCode="000"/>
    <numFmt numFmtId="181" formatCode="m/d;@"/>
    <numFmt numFmtId="182" formatCode="yyyy&quot;年&quot;m&quot;月&quot;d&quot;日&quot;;@"/>
    <numFmt numFmtId="183" formatCode="0.0_);[Red]\(0.0\)"/>
    <numFmt numFmtId="184" formatCode="hh:mm;@"/>
    <numFmt numFmtId="185" formatCode="0.0_ "/>
    <numFmt numFmtId="186" formatCode="&quot;Yes&quot;;&quot;Yes&quot;;&quot;No&quot;"/>
    <numFmt numFmtId="187" formatCode="&quot;True&quot;;&quot;True&quot;;&quot;False&quot;"/>
    <numFmt numFmtId="188" formatCode="&quot;On&quot;;&quot;On&quot;;&quot;Off&quot;"/>
    <numFmt numFmtId="189" formatCode="[$€-2]\ #,##0.00_);[Red]\([$€-2]\ #,##0.00\)"/>
    <numFmt numFmtId="190" formatCode="mm/dd"/>
  </numFmts>
  <fonts count="45">
    <font>
      <sz val="11"/>
      <color theme="1"/>
      <name val="Calibri"/>
      <family val="3"/>
    </font>
    <font>
      <sz val="11"/>
      <color indexed="8"/>
      <name val="ＭＳ Ｐゴシック"/>
      <family val="3"/>
    </font>
    <font>
      <sz val="10"/>
      <color indexed="8"/>
      <name val="ＭＳ Ｐゴシック"/>
      <family val="3"/>
    </font>
    <font>
      <sz val="6"/>
      <name val="ＭＳ Ｐゴシック"/>
      <family val="3"/>
    </font>
    <font>
      <b/>
      <sz val="10"/>
      <color indexed="8"/>
      <name val="ＭＳ Ｐゴシック"/>
      <family val="3"/>
    </font>
    <font>
      <sz val="9"/>
      <color indexed="8"/>
      <name val="ＭＳ Ｐゴシック"/>
      <family val="3"/>
    </font>
    <font>
      <sz val="9"/>
      <color indexed="10"/>
      <name val="ＭＳ Ｐゴシック"/>
      <family val="3"/>
    </font>
    <font>
      <sz val="9"/>
      <name val="ＭＳ Ｐゴシック"/>
      <family val="3"/>
    </font>
    <font>
      <strike/>
      <sz val="9"/>
      <color indexed="10"/>
      <name val="ＭＳ Ｐゴシック"/>
      <family val="3"/>
    </font>
    <font>
      <b/>
      <sz val="11"/>
      <color indexed="8"/>
      <name val="ＭＳ Ｐゴシック"/>
      <family val="3"/>
    </font>
    <font>
      <b/>
      <sz val="12"/>
      <color indexed="8"/>
      <name val="ＭＳ Ｐゴシック"/>
      <family val="3"/>
    </font>
    <font>
      <u val="single"/>
      <sz val="11"/>
      <color indexed="12"/>
      <name val="ＭＳ Ｐゴシック"/>
      <family val="3"/>
    </font>
    <font>
      <u val="single"/>
      <sz val="11"/>
      <color indexed="3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1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51"/>
        <bgColor indexed="64"/>
      </patternFill>
    </fill>
    <fill>
      <patternFill patternType="solid">
        <fgColor indexed="23"/>
        <bgColor indexed="64"/>
      </patternFill>
    </fill>
    <fill>
      <patternFill patternType="solid">
        <fgColor indexed="10"/>
        <bgColor indexed="64"/>
      </patternFill>
    </fill>
    <fill>
      <patternFill patternType="solid">
        <fgColor indexed="50"/>
        <bgColor indexed="64"/>
      </patternFill>
    </fill>
    <fill>
      <patternFill patternType="solid">
        <fgColor indexed="47"/>
        <bgColor indexed="64"/>
      </patternFill>
    </fill>
    <fill>
      <patternFill patternType="solid">
        <fgColor indexed="53"/>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color indexed="63"/>
      </bottom>
    </border>
    <border>
      <left>
        <color indexed="63"/>
      </left>
      <right>
        <color indexed="63"/>
      </right>
      <top style="thin"/>
      <bottom style="thin"/>
    </border>
    <border>
      <left style="thin"/>
      <right style="medium"/>
      <top>
        <color indexed="63"/>
      </top>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style="medium"/>
      <top>
        <color indexed="63"/>
      </top>
      <bottom style="thin"/>
    </border>
    <border>
      <left style="medium"/>
      <right style="hair"/>
      <top style="thin"/>
      <bottom style="hair"/>
    </border>
    <border diagonalUp="1">
      <left style="hair"/>
      <right style="hair"/>
      <top style="thin"/>
      <bottom style="hair"/>
      <diagonal style="hair"/>
    </border>
    <border>
      <left style="hair"/>
      <right style="hair"/>
      <top style="thin"/>
      <bottom style="hair"/>
    </border>
    <border>
      <left style="hair"/>
      <right style="medium"/>
      <top style="thin"/>
      <bottom style="hair"/>
    </border>
    <border>
      <left>
        <color indexed="63"/>
      </left>
      <right style="hair"/>
      <top style="thin"/>
      <bottom style="hair"/>
    </border>
    <border>
      <left style="hair"/>
      <right style="hair"/>
      <top style="hair"/>
      <bottom style="hair"/>
    </border>
    <border>
      <left style="medium"/>
      <right style="hair"/>
      <top style="hair"/>
      <bottom style="hair"/>
    </border>
    <border diagonalUp="1">
      <left style="hair"/>
      <right style="hair"/>
      <top style="hair"/>
      <bottom style="hair"/>
      <diagonal style="hair"/>
    </border>
    <border>
      <left style="hair"/>
      <right style="medium"/>
      <top style="hair"/>
      <bottom style="hair"/>
    </border>
    <border>
      <left>
        <color indexed="63"/>
      </left>
      <right style="hair"/>
      <top style="hair"/>
      <bottom style="hair"/>
    </border>
    <border diagonalUp="1" diagonalDown="1">
      <left style="hair"/>
      <right style="hair"/>
      <top style="hair"/>
      <bottom style="hair"/>
      <diagonal style="hair"/>
    </border>
    <border diagonalUp="1" diagonalDown="1">
      <left style="thin"/>
      <right style="thin"/>
      <top style="thin"/>
      <bottom style="thin"/>
      <diagonal style="thin"/>
    </border>
    <border>
      <left style="thin"/>
      <right style="thin"/>
      <top>
        <color indexed="63"/>
      </top>
      <bottom style="thin"/>
    </border>
    <border>
      <left style="hair"/>
      <right style="hair"/>
      <top style="hair"/>
      <bottom>
        <color indexed="63"/>
      </bottom>
    </border>
    <border>
      <left style="medium"/>
      <right style="hair"/>
      <top style="hair"/>
      <bottom>
        <color indexed="63"/>
      </bottom>
    </border>
    <border>
      <left style="hair"/>
      <right style="medium"/>
      <top style="hair"/>
      <bottom>
        <color indexed="63"/>
      </bottom>
    </border>
    <border>
      <left>
        <color indexed="63"/>
      </left>
      <right style="hair"/>
      <top style="hair"/>
      <bottom>
        <color indexed="63"/>
      </bottom>
    </border>
    <border>
      <left style="medium"/>
      <right style="hair"/>
      <top style="medium"/>
      <bottom style="medium"/>
    </border>
    <border>
      <left style="hair"/>
      <right style="hair"/>
      <top style="medium"/>
      <bottom style="medium"/>
    </border>
    <border>
      <left style="hair"/>
      <right style="medium"/>
      <top style="medium"/>
      <bottom style="medium"/>
    </border>
    <border>
      <left>
        <color indexed="63"/>
      </left>
      <right style="hair"/>
      <top style="medium"/>
      <bottom style="medium"/>
    </border>
    <border>
      <left style="medium"/>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color indexed="63"/>
      </left>
      <right style="hair"/>
      <top>
        <color indexed="63"/>
      </top>
      <bottom>
        <color indexed="63"/>
      </bottom>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color indexed="63"/>
      </left>
      <right style="hair"/>
      <top style="medium"/>
      <bottom>
        <color indexed="63"/>
      </bottom>
    </border>
    <border>
      <left style="hair"/>
      <right style="hair"/>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style="thin"/>
    </border>
    <border>
      <left>
        <color indexed="63"/>
      </left>
      <right style="medium"/>
      <top style="medium"/>
      <bottom>
        <color indexed="63"/>
      </bottom>
    </border>
    <border>
      <left>
        <color indexed="63"/>
      </left>
      <right style="medium"/>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1"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0" borderId="4" applyNumberFormat="0" applyAlignment="0" applyProtection="0"/>
    <xf numFmtId="0" fontId="12" fillId="0" borderId="0" applyNumberFormat="0" applyFill="0" applyBorder="0" applyAlignment="0" applyProtection="0"/>
    <xf numFmtId="0" fontId="44" fillId="31" borderId="0" applyNumberFormat="0" applyBorder="0" applyAlignment="0" applyProtection="0"/>
  </cellStyleXfs>
  <cellXfs count="309">
    <xf numFmtId="0" fontId="0" fillId="0" borderId="0" xfId="0" applyFont="1" applyAlignment="1">
      <alignment vertical="center"/>
    </xf>
    <xf numFmtId="0" fontId="2" fillId="0" borderId="10" xfId="0" applyFont="1" applyBorder="1" applyAlignment="1">
      <alignment horizontal="center" vertical="center" wrapText="1"/>
    </xf>
    <xf numFmtId="0" fontId="2" fillId="0" borderId="0" xfId="0" applyFont="1" applyAlignment="1">
      <alignment horizontal="left" vertical="center"/>
    </xf>
    <xf numFmtId="178" fontId="2" fillId="0" borderId="0" xfId="0" applyNumberFormat="1" applyFont="1" applyAlignment="1">
      <alignment horizontal="left" vertical="center"/>
    </xf>
    <xf numFmtId="178" fontId="2" fillId="0" borderId="0" xfId="0" applyNumberFormat="1" applyFont="1" applyAlignment="1">
      <alignment horizontal="right" vertical="center"/>
    </xf>
    <xf numFmtId="176" fontId="2" fillId="18" borderId="11" xfId="0" applyNumberFormat="1"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178" fontId="2" fillId="0" borderId="0" xfId="0" applyNumberFormat="1" applyFont="1" applyAlignment="1">
      <alignment horizontal="righ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178" fontId="5" fillId="3" borderId="14" xfId="0" applyNumberFormat="1" applyFont="1" applyFill="1" applyBorder="1" applyAlignment="1">
      <alignment horizontal="center" vertical="center" wrapText="1"/>
    </xf>
    <xf numFmtId="178" fontId="5" fillId="32" borderId="14" xfId="0" applyNumberFormat="1" applyFont="1" applyFill="1" applyBorder="1" applyAlignment="1">
      <alignment horizontal="center" vertical="center" wrapText="1"/>
    </xf>
    <xf numFmtId="178" fontId="5" fillId="33" borderId="14" xfId="0" applyNumberFormat="1" applyFont="1" applyFill="1" applyBorder="1" applyAlignment="1">
      <alignment horizontal="center" vertical="center" wrapText="1"/>
    </xf>
    <xf numFmtId="176" fontId="5" fillId="34" borderId="14" xfId="0" applyNumberFormat="1" applyFont="1" applyFill="1" applyBorder="1" applyAlignment="1">
      <alignment horizontal="center" vertical="center" wrapText="1"/>
    </xf>
    <xf numFmtId="178" fontId="5" fillId="0" borderId="14" xfId="0" applyNumberFormat="1" applyFont="1" applyBorder="1" applyAlignment="1">
      <alignment horizontal="center" vertical="center" wrapText="1"/>
    </xf>
    <xf numFmtId="178" fontId="5" fillId="0" borderId="15" xfId="0" applyNumberFormat="1" applyFont="1" applyBorder="1" applyAlignment="1">
      <alignment horizontal="center" vertical="center" wrapText="1"/>
    </xf>
    <xf numFmtId="178" fontId="5" fillId="0" borderId="16" xfId="0" applyNumberFormat="1" applyFont="1" applyBorder="1" applyAlignment="1">
      <alignment horizontal="center" vertical="center" wrapText="1"/>
    </xf>
    <xf numFmtId="178" fontId="5" fillId="35" borderId="14" xfId="0" applyNumberFormat="1" applyFont="1" applyFill="1" applyBorder="1" applyAlignment="1">
      <alignment horizontal="center" vertical="center" wrapText="1"/>
    </xf>
    <xf numFmtId="0" fontId="5" fillId="0" borderId="0" xfId="0" applyNumberFormat="1" applyFont="1" applyAlignment="1">
      <alignment horizontal="center" vertical="center" wrapText="1"/>
    </xf>
    <xf numFmtId="179" fontId="5" fillId="0" borderId="14" xfId="0" applyNumberFormat="1" applyFont="1" applyBorder="1" applyAlignment="1">
      <alignment horizontal="center" vertical="center" wrapText="1"/>
    </xf>
    <xf numFmtId="179" fontId="5" fillId="35" borderId="14" xfId="0" applyNumberFormat="1" applyFont="1" applyFill="1" applyBorder="1" applyAlignment="1">
      <alignment horizontal="center" vertical="center" wrapText="1"/>
    </xf>
    <xf numFmtId="0" fontId="5" fillId="0" borderId="14" xfId="0" applyNumberFormat="1"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wrapText="1"/>
    </xf>
    <xf numFmtId="178" fontId="5" fillId="0" borderId="0" xfId="0" applyNumberFormat="1" applyFont="1" applyAlignment="1">
      <alignment horizontal="right"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4" fontId="5" fillId="0" borderId="22" xfId="0" applyNumberFormat="1" applyFont="1" applyBorder="1" applyAlignment="1">
      <alignment horizontal="center" vertical="center"/>
    </xf>
    <xf numFmtId="178" fontId="5" fillId="0" borderId="22" xfId="0" applyNumberFormat="1" applyFont="1" applyBorder="1" applyAlignment="1">
      <alignment horizontal="center" vertical="center"/>
    </xf>
    <xf numFmtId="176" fontId="5" fillId="0" borderId="22" xfId="0" applyNumberFormat="1" applyFont="1" applyBorder="1" applyAlignment="1">
      <alignment horizontal="center" vertical="center"/>
    </xf>
    <xf numFmtId="0" fontId="5" fillId="0" borderId="22" xfId="0" applyFont="1" applyBorder="1" applyAlignment="1">
      <alignment vertical="center"/>
    </xf>
    <xf numFmtId="178" fontId="5" fillId="0" borderId="22" xfId="0" applyNumberFormat="1" applyFont="1" applyBorder="1" applyAlignment="1">
      <alignment vertical="center"/>
    </xf>
    <xf numFmtId="178" fontId="5" fillId="0" borderId="23" xfId="0" applyNumberFormat="1" applyFont="1" applyBorder="1" applyAlignment="1">
      <alignment vertical="center"/>
    </xf>
    <xf numFmtId="178" fontId="5" fillId="0" borderId="24" xfId="0" applyNumberFormat="1" applyFont="1" applyBorder="1" applyAlignment="1">
      <alignment vertical="center"/>
    </xf>
    <xf numFmtId="178" fontId="5" fillId="35" borderId="22" xfId="0" applyNumberFormat="1" applyFont="1" applyFill="1" applyBorder="1" applyAlignment="1">
      <alignment horizontal="center" vertical="center"/>
    </xf>
    <xf numFmtId="178" fontId="5" fillId="35" borderId="22" xfId="0" applyNumberFormat="1" applyFont="1" applyFill="1" applyBorder="1" applyAlignment="1">
      <alignment vertical="center"/>
    </xf>
    <xf numFmtId="0" fontId="5" fillId="0" borderId="22" xfId="0" applyNumberFormat="1" applyFont="1" applyBorder="1" applyAlignment="1">
      <alignment vertical="center"/>
    </xf>
    <xf numFmtId="179" fontId="5" fillId="0" borderId="22" xfId="0" applyNumberFormat="1" applyFont="1" applyBorder="1" applyAlignment="1">
      <alignment vertical="center"/>
    </xf>
    <xf numFmtId="179" fontId="5" fillId="35" borderId="22" xfId="0" applyNumberFormat="1" applyFont="1" applyFill="1" applyBorder="1" applyAlignment="1">
      <alignment vertical="center"/>
    </xf>
    <xf numFmtId="0" fontId="5" fillId="0" borderId="25" xfId="0" applyFont="1" applyBorder="1" applyAlignment="1">
      <alignment vertical="center"/>
    </xf>
    <xf numFmtId="0" fontId="5" fillId="0" borderId="25" xfId="0" applyFont="1" applyBorder="1" applyAlignment="1">
      <alignment horizontal="center" vertical="center"/>
    </xf>
    <xf numFmtId="0" fontId="5" fillId="0" borderId="23" xfId="0" applyFont="1" applyBorder="1" applyAlignment="1">
      <alignment vertical="center" wrapText="1"/>
    </xf>
    <xf numFmtId="0" fontId="5" fillId="0" borderId="0" xfId="0" applyFont="1" applyAlignment="1">
      <alignment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14" fontId="5" fillId="0" borderId="25" xfId="0" applyNumberFormat="1" applyFont="1" applyBorder="1" applyAlignment="1">
      <alignment horizontal="center" vertical="center"/>
    </xf>
    <xf numFmtId="178" fontId="5" fillId="0" borderId="25" xfId="0" applyNumberFormat="1" applyFont="1" applyBorder="1" applyAlignment="1">
      <alignment horizontal="center" vertical="center"/>
    </xf>
    <xf numFmtId="176" fontId="5" fillId="0" borderId="25" xfId="0" applyNumberFormat="1" applyFont="1" applyBorder="1" applyAlignment="1">
      <alignment horizontal="center" vertical="center"/>
    </xf>
    <xf numFmtId="178" fontId="5" fillId="0" borderId="25" xfId="0" applyNumberFormat="1" applyFont="1" applyBorder="1" applyAlignment="1">
      <alignment vertical="center"/>
    </xf>
    <xf numFmtId="178" fontId="5" fillId="0" borderId="28" xfId="0" applyNumberFormat="1" applyFont="1" applyBorder="1" applyAlignment="1">
      <alignment vertical="center"/>
    </xf>
    <xf numFmtId="178" fontId="5" fillId="0" borderId="29" xfId="0" applyNumberFormat="1" applyFont="1" applyBorder="1" applyAlignment="1">
      <alignment vertical="center"/>
    </xf>
    <xf numFmtId="178" fontId="5" fillId="35" borderId="25" xfId="0" applyNumberFormat="1" applyFont="1" applyFill="1" applyBorder="1" applyAlignment="1">
      <alignment horizontal="center" vertical="center"/>
    </xf>
    <xf numFmtId="178" fontId="5" fillId="35" borderId="25" xfId="0" applyNumberFormat="1" applyFont="1" applyFill="1" applyBorder="1" applyAlignment="1">
      <alignment vertical="center"/>
    </xf>
    <xf numFmtId="0" fontId="5" fillId="0" borderId="25" xfId="0" applyNumberFormat="1" applyFont="1" applyBorder="1" applyAlignment="1">
      <alignment vertical="center"/>
    </xf>
    <xf numFmtId="179" fontId="5" fillId="0" borderId="25" xfId="0" applyNumberFormat="1" applyFont="1" applyBorder="1" applyAlignment="1">
      <alignment vertical="center"/>
    </xf>
    <xf numFmtId="179" fontId="5" fillId="35" borderId="25" xfId="0" applyNumberFormat="1" applyFont="1" applyFill="1" applyBorder="1" applyAlignment="1">
      <alignment vertical="center"/>
    </xf>
    <xf numFmtId="178" fontId="5" fillId="0" borderId="25" xfId="0" applyNumberFormat="1" applyFont="1" applyBorder="1" applyAlignment="1">
      <alignment vertical="center"/>
    </xf>
    <xf numFmtId="0" fontId="5" fillId="0" borderId="28" xfId="0" applyFont="1" applyBorder="1" applyAlignment="1">
      <alignment vertical="center" wrapText="1"/>
    </xf>
    <xf numFmtId="0" fontId="5" fillId="0" borderId="30" xfId="0" applyFont="1" applyBorder="1" applyAlignment="1">
      <alignment horizontal="center" vertical="center"/>
    </xf>
    <xf numFmtId="178" fontId="5" fillId="0" borderId="29" xfId="0" applyNumberFormat="1" applyFont="1" applyBorder="1" applyAlignment="1">
      <alignment horizontal="center" vertical="center"/>
    </xf>
    <xf numFmtId="20" fontId="5" fillId="0" borderId="0" xfId="0" applyNumberFormat="1" applyFont="1" applyAlignment="1">
      <alignment vertical="center"/>
    </xf>
    <xf numFmtId="0" fontId="5" fillId="0" borderId="0" xfId="0" applyFont="1" applyFill="1" applyAlignment="1">
      <alignment vertical="center"/>
    </xf>
    <xf numFmtId="178" fontId="5" fillId="0" borderId="29" xfId="0" applyNumberFormat="1" applyFont="1" applyBorder="1" applyAlignment="1">
      <alignment horizontal="right" vertical="center"/>
    </xf>
    <xf numFmtId="178" fontId="5" fillId="0" borderId="25" xfId="0" applyNumberFormat="1" applyFont="1" applyBorder="1" applyAlignment="1">
      <alignment horizontal="right" vertical="center"/>
    </xf>
    <xf numFmtId="178" fontId="5" fillId="0" borderId="0" xfId="0" applyNumberFormat="1" applyFont="1" applyAlignment="1">
      <alignment vertical="center"/>
    </xf>
    <xf numFmtId="0" fontId="5" fillId="0" borderId="0" xfId="0" applyFont="1" applyAlignment="1">
      <alignment horizontal="right" vertical="center"/>
    </xf>
    <xf numFmtId="178" fontId="6" fillId="0" borderId="25" xfId="0" applyNumberFormat="1" applyFont="1" applyBorder="1" applyAlignment="1">
      <alignment horizontal="center" vertical="center"/>
    </xf>
    <xf numFmtId="178" fontId="6" fillId="0" borderId="25" xfId="0" applyNumberFormat="1" applyFont="1" applyBorder="1" applyAlignment="1">
      <alignment horizontal="center" vertical="center" wrapText="1"/>
    </xf>
    <xf numFmtId="0" fontId="5" fillId="0" borderId="0" xfId="0" applyFont="1" applyAlignment="1">
      <alignment horizontal="center" vertical="center"/>
    </xf>
    <xf numFmtId="178" fontId="5" fillId="0" borderId="0" xfId="0" applyNumberFormat="1" applyFont="1" applyAlignment="1">
      <alignment horizontal="center" vertical="center"/>
    </xf>
    <xf numFmtId="176" fontId="5" fillId="0" borderId="0" xfId="0" applyNumberFormat="1" applyFont="1" applyAlignment="1">
      <alignment horizontal="center" vertical="center"/>
    </xf>
    <xf numFmtId="0" fontId="5" fillId="0" borderId="0" xfId="0" applyNumberFormat="1" applyFont="1" applyAlignment="1">
      <alignment vertical="center"/>
    </xf>
    <xf numFmtId="179" fontId="5" fillId="0" borderId="0" xfId="0" applyNumberFormat="1" applyFont="1" applyAlignment="1">
      <alignment vertical="center"/>
    </xf>
    <xf numFmtId="178" fontId="8" fillId="0" borderId="25" xfId="0" applyNumberFormat="1" applyFont="1" applyBorder="1" applyAlignment="1">
      <alignment horizontal="center" vertical="center"/>
    </xf>
    <xf numFmtId="178" fontId="5" fillId="0" borderId="25" xfId="0" applyNumberFormat="1" applyFont="1" applyBorder="1" applyAlignment="1">
      <alignment horizontal="center" vertical="center" wrapText="1"/>
    </xf>
    <xf numFmtId="178" fontId="6" fillId="0" borderId="25" xfId="0" applyNumberFormat="1" applyFont="1" applyBorder="1" applyAlignment="1">
      <alignment horizontal="center" vertical="center"/>
    </xf>
    <xf numFmtId="178" fontId="6" fillId="36" borderId="25" xfId="0" applyNumberFormat="1" applyFont="1" applyFill="1" applyBorder="1" applyAlignment="1">
      <alignment horizontal="center" vertical="center" wrapText="1"/>
    </xf>
    <xf numFmtId="178" fontId="6" fillId="36" borderId="25" xfId="0" applyNumberFormat="1" applyFont="1" applyFill="1" applyBorder="1" applyAlignment="1">
      <alignment horizontal="center" vertical="center"/>
    </xf>
    <xf numFmtId="178" fontId="5" fillId="36" borderId="25" xfId="0" applyNumberFormat="1" applyFont="1" applyFill="1" applyBorder="1" applyAlignment="1">
      <alignment horizontal="center" vertical="center"/>
    </xf>
    <xf numFmtId="178" fontId="8" fillId="36" borderId="25" xfId="0" applyNumberFormat="1" applyFont="1" applyFill="1" applyBorder="1" applyAlignment="1">
      <alignment horizontal="center" vertical="center"/>
    </xf>
    <xf numFmtId="178" fontId="5" fillId="34" borderId="25" xfId="0" applyNumberFormat="1" applyFont="1" applyFill="1" applyBorder="1" applyAlignment="1">
      <alignment horizontal="center" vertical="center"/>
    </xf>
    <xf numFmtId="178" fontId="8" fillId="34" borderId="25" xfId="0" applyNumberFormat="1" applyFont="1" applyFill="1" applyBorder="1" applyAlignment="1">
      <alignment horizontal="center" vertical="center"/>
    </xf>
    <xf numFmtId="178" fontId="6" fillId="34" borderId="25" xfId="0" applyNumberFormat="1" applyFont="1" applyFill="1" applyBorder="1" applyAlignment="1">
      <alignment horizontal="center" vertical="center" wrapText="1"/>
    </xf>
    <xf numFmtId="178" fontId="5" fillId="34" borderId="25" xfId="0" applyNumberFormat="1" applyFont="1" applyFill="1" applyBorder="1" applyAlignment="1">
      <alignment horizontal="center" vertical="center" wrapText="1"/>
    </xf>
    <xf numFmtId="178" fontId="6" fillId="34" borderId="25" xfId="0" applyNumberFormat="1" applyFont="1" applyFill="1" applyBorder="1" applyAlignment="1">
      <alignment horizontal="center" vertical="center"/>
    </xf>
    <xf numFmtId="178" fontId="7" fillId="0" borderId="25" xfId="0" applyNumberFormat="1" applyFont="1" applyBorder="1" applyAlignment="1">
      <alignment horizontal="center" vertical="center"/>
    </xf>
    <xf numFmtId="178" fontId="5" fillId="37" borderId="25" xfId="0" applyNumberFormat="1" applyFont="1" applyFill="1" applyBorder="1" applyAlignment="1">
      <alignment horizontal="center" vertical="center"/>
    </xf>
    <xf numFmtId="178" fontId="5" fillId="37" borderId="25" xfId="0" applyNumberFormat="1" applyFont="1" applyFill="1" applyBorder="1" applyAlignment="1">
      <alignment horizontal="center" vertical="center" wrapText="1"/>
    </xf>
    <xf numFmtId="178" fontId="7" fillId="36" borderId="25" xfId="0" applyNumberFormat="1" applyFont="1" applyFill="1" applyBorder="1" applyAlignment="1">
      <alignment horizontal="center" vertical="center"/>
    </xf>
    <xf numFmtId="178" fontId="7" fillId="0" borderId="25" xfId="0" applyNumberFormat="1" applyFont="1" applyBorder="1" applyAlignment="1">
      <alignment horizontal="center" vertical="center" wrapText="1"/>
    </xf>
    <xf numFmtId="178" fontId="7" fillId="36" borderId="25" xfId="0" applyNumberFormat="1" applyFont="1" applyFill="1" applyBorder="1" applyAlignment="1">
      <alignment horizontal="center" vertical="center" wrapText="1"/>
    </xf>
    <xf numFmtId="178" fontId="7" fillId="34" borderId="25" xfId="0" applyNumberFormat="1" applyFont="1" applyFill="1" applyBorder="1" applyAlignment="1">
      <alignment horizontal="center" vertical="center"/>
    </xf>
    <xf numFmtId="178" fontId="7" fillId="34" borderId="25" xfId="0" applyNumberFormat="1" applyFont="1" applyFill="1" applyBorder="1" applyAlignment="1">
      <alignment horizontal="center" vertical="center" wrapText="1"/>
    </xf>
    <xf numFmtId="178" fontId="7" fillId="37" borderId="25" xfId="0" applyNumberFormat="1" applyFont="1" applyFill="1" applyBorder="1" applyAlignment="1">
      <alignment horizontal="center" vertical="center"/>
    </xf>
    <xf numFmtId="178" fontId="5" fillId="0" borderId="25" xfId="0" applyNumberFormat="1" applyFont="1" applyBorder="1" applyAlignment="1">
      <alignment vertical="center" wrapText="1"/>
    </xf>
    <xf numFmtId="0" fontId="5" fillId="33" borderId="26" xfId="0" applyFont="1" applyFill="1" applyBorder="1" applyAlignment="1">
      <alignment horizontal="center" vertical="center"/>
    </xf>
    <xf numFmtId="0" fontId="5" fillId="33" borderId="25" xfId="0" applyFont="1" applyFill="1" applyBorder="1" applyAlignment="1">
      <alignment horizontal="center" vertical="center"/>
    </xf>
    <xf numFmtId="20" fontId="5" fillId="0" borderId="0" xfId="0" applyNumberFormat="1" applyFont="1" applyAlignment="1">
      <alignment vertical="center" wrapText="1"/>
    </xf>
    <xf numFmtId="178" fontId="5" fillId="0" borderId="25" xfId="0" applyNumberFormat="1" applyFont="1" applyBorder="1" applyAlignment="1">
      <alignment horizontal="left" vertical="center"/>
    </xf>
    <xf numFmtId="178" fontId="6" fillId="37" borderId="25" xfId="0" applyNumberFormat="1" applyFont="1" applyFill="1" applyBorder="1" applyAlignment="1">
      <alignment horizontal="center" vertical="center" wrapText="1"/>
    </xf>
    <xf numFmtId="178" fontId="5" fillId="0" borderId="25" xfId="0" applyNumberFormat="1" applyFont="1" applyFill="1" applyBorder="1" applyAlignment="1">
      <alignment horizontal="center" vertical="center"/>
    </xf>
    <xf numFmtId="178" fontId="0" fillId="0" borderId="0" xfId="0" applyNumberFormat="1" applyAlignment="1">
      <alignment vertical="center"/>
    </xf>
    <xf numFmtId="0" fontId="0" fillId="0" borderId="14" xfId="0" applyBorder="1" applyAlignment="1">
      <alignment vertical="center"/>
    </xf>
    <xf numFmtId="20" fontId="9" fillId="38" borderId="14" xfId="0" applyNumberFormat="1" applyFont="1" applyFill="1" applyBorder="1" applyAlignment="1" applyProtection="1">
      <alignment vertical="center"/>
      <protection locked="0"/>
    </xf>
    <xf numFmtId="178" fontId="0" fillId="36" borderId="14" xfId="0" applyNumberFormat="1" applyFill="1" applyBorder="1" applyAlignment="1">
      <alignment vertical="center"/>
    </xf>
    <xf numFmtId="178" fontId="0" fillId="34" borderId="31" xfId="0" applyNumberFormat="1" applyFill="1" applyBorder="1" applyAlignment="1">
      <alignment vertical="center"/>
    </xf>
    <xf numFmtId="176" fontId="0" fillId="34" borderId="31" xfId="0" applyNumberFormat="1" applyFill="1" applyBorder="1" applyAlignment="1">
      <alignment vertical="center"/>
    </xf>
    <xf numFmtId="20" fontId="0" fillId="34" borderId="31" xfId="0" applyNumberFormat="1" applyFill="1" applyBorder="1" applyAlignment="1">
      <alignment vertical="center"/>
    </xf>
    <xf numFmtId="178" fontId="0" fillId="36" borderId="14" xfId="0" applyNumberFormat="1" applyFill="1" applyBorder="1" applyAlignment="1">
      <alignment horizontal="center" vertical="center"/>
    </xf>
    <xf numFmtId="0" fontId="0" fillId="34" borderId="31" xfId="0" applyNumberFormat="1" applyFill="1" applyBorder="1" applyAlignment="1">
      <alignment horizontal="right" vertical="center"/>
    </xf>
    <xf numFmtId="0" fontId="0" fillId="34" borderId="31" xfId="0" applyNumberFormat="1" applyFill="1" applyBorder="1" applyAlignment="1">
      <alignment horizontal="center" vertical="center"/>
    </xf>
    <xf numFmtId="178" fontId="0" fillId="34" borderId="31" xfId="0" applyNumberFormat="1" applyFill="1" applyBorder="1" applyAlignment="1">
      <alignment horizontal="center" vertical="center"/>
    </xf>
    <xf numFmtId="178" fontId="9" fillId="37" borderId="14" xfId="0" applyNumberFormat="1" applyFont="1" applyFill="1" applyBorder="1" applyAlignment="1" applyProtection="1">
      <alignment vertical="center"/>
      <protection/>
    </xf>
    <xf numFmtId="178" fontId="0" fillId="3" borderId="14" xfId="0" applyNumberFormat="1" applyFill="1" applyBorder="1" applyAlignment="1">
      <alignment vertical="center"/>
    </xf>
    <xf numFmtId="178" fontId="0" fillId="35" borderId="14" xfId="0" applyNumberFormat="1" applyFill="1" applyBorder="1" applyAlignment="1">
      <alignment vertical="center"/>
    </xf>
    <xf numFmtId="178" fontId="0" fillId="4" borderId="14" xfId="0" applyNumberFormat="1" applyFill="1" applyBorder="1" applyAlignment="1">
      <alignment vertical="center"/>
    </xf>
    <xf numFmtId="0" fontId="0" fillId="0" borderId="0" xfId="0" applyNumberFormat="1" applyAlignment="1">
      <alignment vertical="center"/>
    </xf>
    <xf numFmtId="178" fontId="9" fillId="36" borderId="14" xfId="0" applyNumberFormat="1" applyFont="1" applyFill="1" applyBorder="1" applyAlignment="1">
      <alignment horizontal="center" vertical="center"/>
    </xf>
    <xf numFmtId="178" fontId="9" fillId="36" borderId="32" xfId="0" applyNumberFormat="1" applyFont="1" applyFill="1" applyBorder="1" applyAlignment="1">
      <alignment horizontal="center" vertical="center"/>
    </xf>
    <xf numFmtId="178" fontId="0" fillId="0" borderId="14" xfId="0" applyNumberFormat="1" applyBorder="1" applyAlignment="1">
      <alignment vertical="center"/>
    </xf>
    <xf numFmtId="0" fontId="9" fillId="3" borderId="14" xfId="0" applyNumberFormat="1" applyFont="1" applyFill="1" applyBorder="1" applyAlignment="1">
      <alignment horizontal="right" vertical="center"/>
    </xf>
    <xf numFmtId="0" fontId="9" fillId="3" borderId="14" xfId="0" applyNumberFormat="1" applyFont="1" applyFill="1" applyBorder="1" applyAlignment="1">
      <alignment vertical="center"/>
    </xf>
    <xf numFmtId="178" fontId="0" fillId="39" borderId="31" xfId="0" applyNumberFormat="1" applyFill="1" applyBorder="1" applyAlignment="1">
      <alignment vertical="center"/>
    </xf>
    <xf numFmtId="0" fontId="0" fillId="39" borderId="31" xfId="0" applyNumberFormat="1" applyFill="1" applyBorder="1" applyAlignment="1">
      <alignment vertical="center"/>
    </xf>
    <xf numFmtId="9" fontId="0" fillId="39" borderId="31" xfId="0" applyNumberFormat="1" applyFill="1" applyBorder="1" applyAlignment="1">
      <alignment vertical="center"/>
    </xf>
    <xf numFmtId="178" fontId="5" fillId="35" borderId="25" xfId="0" applyNumberFormat="1" applyFont="1" applyFill="1" applyBorder="1" applyAlignment="1">
      <alignment horizontal="center" vertical="center" wrapText="1"/>
    </xf>
    <xf numFmtId="178" fontId="5" fillId="0" borderId="29" xfId="0" applyNumberFormat="1" applyFont="1" applyFill="1" applyBorder="1" applyAlignment="1">
      <alignment horizontal="center" vertical="center"/>
    </xf>
    <xf numFmtId="178" fontId="7" fillId="0" borderId="25" xfId="0" applyNumberFormat="1" applyFont="1" applyFill="1" applyBorder="1" applyAlignment="1">
      <alignment horizontal="center" vertical="center" wrapText="1"/>
    </xf>
    <xf numFmtId="179" fontId="7" fillId="0" borderId="25" xfId="0" applyNumberFormat="1" applyFont="1" applyBorder="1" applyAlignment="1">
      <alignment vertical="center"/>
    </xf>
    <xf numFmtId="183" fontId="5" fillId="35" borderId="14" xfId="0" applyNumberFormat="1" applyFont="1" applyFill="1" applyBorder="1" applyAlignment="1">
      <alignment horizontal="center" vertical="center" wrapText="1"/>
    </xf>
    <xf numFmtId="183" fontId="5" fillId="35" borderId="22" xfId="0" applyNumberFormat="1" applyFont="1" applyFill="1" applyBorder="1" applyAlignment="1">
      <alignment horizontal="center" vertical="center"/>
    </xf>
    <xf numFmtId="183" fontId="5" fillId="35" borderId="25" xfId="0" applyNumberFormat="1" applyFont="1" applyFill="1" applyBorder="1" applyAlignment="1">
      <alignment horizontal="center" vertical="center"/>
    </xf>
    <xf numFmtId="183" fontId="5" fillId="35" borderId="29" xfId="0" applyNumberFormat="1" applyFont="1" applyFill="1" applyBorder="1" applyAlignment="1">
      <alignment horizontal="center" vertical="center"/>
    </xf>
    <xf numFmtId="183" fontId="5" fillId="35" borderId="33" xfId="0" applyNumberFormat="1" applyFont="1" applyFill="1" applyBorder="1" applyAlignment="1">
      <alignment horizontal="center" vertical="center"/>
    </xf>
    <xf numFmtId="183" fontId="5" fillId="0" borderId="0" xfId="0" applyNumberFormat="1" applyFont="1" applyAlignment="1">
      <alignment vertical="center"/>
    </xf>
    <xf numFmtId="0" fontId="5" fillId="0" borderId="34" xfId="0" applyFont="1" applyBorder="1" applyAlignment="1">
      <alignment horizontal="center" vertical="center"/>
    </xf>
    <xf numFmtId="0" fontId="5" fillId="0" borderId="33" xfId="0" applyFont="1" applyBorder="1" applyAlignment="1">
      <alignment horizontal="center" vertical="center"/>
    </xf>
    <xf numFmtId="14" fontId="5" fillId="0" borderId="33" xfId="0" applyNumberFormat="1" applyFont="1" applyBorder="1" applyAlignment="1">
      <alignment horizontal="center" vertical="center"/>
    </xf>
    <xf numFmtId="178" fontId="5" fillId="0" borderId="33" xfId="0" applyNumberFormat="1" applyFont="1" applyBorder="1" applyAlignment="1">
      <alignment horizontal="center" vertical="center"/>
    </xf>
    <xf numFmtId="0" fontId="5" fillId="0" borderId="33" xfId="0" applyFont="1" applyBorder="1" applyAlignment="1">
      <alignment vertical="center"/>
    </xf>
    <xf numFmtId="178" fontId="5" fillId="0" borderId="33" xfId="0" applyNumberFormat="1" applyFont="1" applyBorder="1" applyAlignment="1">
      <alignment vertical="center"/>
    </xf>
    <xf numFmtId="178" fontId="5" fillId="0" borderId="35" xfId="0" applyNumberFormat="1" applyFont="1" applyBorder="1" applyAlignment="1">
      <alignment vertical="center"/>
    </xf>
    <xf numFmtId="178" fontId="5" fillId="0" borderId="36" xfId="0" applyNumberFormat="1" applyFont="1" applyBorder="1" applyAlignment="1">
      <alignment horizontal="center" vertical="center"/>
    </xf>
    <xf numFmtId="0" fontId="5" fillId="0" borderId="33" xfId="0" applyNumberFormat="1" applyFont="1" applyBorder="1" applyAlignment="1">
      <alignment vertical="center"/>
    </xf>
    <xf numFmtId="179" fontId="5" fillId="0" borderId="33" xfId="0" applyNumberFormat="1" applyFont="1" applyBorder="1" applyAlignment="1">
      <alignment vertical="center"/>
    </xf>
    <xf numFmtId="179" fontId="5" fillId="35" borderId="33" xfId="0" applyNumberFormat="1" applyFont="1" applyFill="1" applyBorder="1" applyAlignment="1">
      <alignment vertical="center"/>
    </xf>
    <xf numFmtId="0" fontId="5" fillId="0" borderId="35" xfId="0" applyFont="1" applyBorder="1" applyAlignment="1">
      <alignment vertical="center" wrapText="1"/>
    </xf>
    <xf numFmtId="176" fontId="5" fillId="0" borderId="33" xfId="0" applyNumberFormat="1" applyFont="1" applyBorder="1" applyAlignment="1">
      <alignment horizontal="center" vertical="center"/>
    </xf>
    <xf numFmtId="178" fontId="5" fillId="35" borderId="33" xfId="0" applyNumberFormat="1" applyFont="1" applyFill="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14" fontId="5" fillId="0" borderId="38" xfId="0" applyNumberFormat="1" applyFont="1" applyBorder="1" applyAlignment="1">
      <alignment horizontal="center" vertical="center"/>
    </xf>
    <xf numFmtId="178" fontId="5" fillId="0" borderId="38" xfId="0" applyNumberFormat="1" applyFont="1" applyBorder="1" applyAlignment="1">
      <alignment horizontal="center" vertical="center"/>
    </xf>
    <xf numFmtId="176" fontId="5" fillId="0" borderId="38" xfId="0" applyNumberFormat="1" applyFont="1" applyBorder="1" applyAlignment="1">
      <alignment horizontal="center" vertical="center"/>
    </xf>
    <xf numFmtId="0" fontId="5" fillId="0" borderId="38" xfId="0" applyFont="1" applyBorder="1" applyAlignment="1">
      <alignment vertical="center"/>
    </xf>
    <xf numFmtId="178" fontId="5" fillId="0" borderId="38" xfId="0" applyNumberFormat="1" applyFont="1" applyBorder="1" applyAlignment="1">
      <alignment vertical="center"/>
    </xf>
    <xf numFmtId="178" fontId="5" fillId="0" borderId="39" xfId="0" applyNumberFormat="1" applyFont="1" applyBorder="1" applyAlignment="1">
      <alignment vertical="center"/>
    </xf>
    <xf numFmtId="178" fontId="5" fillId="0" borderId="40" xfId="0" applyNumberFormat="1" applyFont="1" applyBorder="1" applyAlignment="1">
      <alignment horizontal="center" vertical="center"/>
    </xf>
    <xf numFmtId="178" fontId="5" fillId="35" borderId="38" xfId="0" applyNumberFormat="1" applyFont="1" applyFill="1" applyBorder="1" applyAlignment="1">
      <alignment horizontal="center" vertical="center"/>
    </xf>
    <xf numFmtId="183" fontId="5" fillId="35" borderId="38" xfId="0" applyNumberFormat="1" applyFont="1" applyFill="1" applyBorder="1" applyAlignment="1">
      <alignment horizontal="center" vertical="center"/>
    </xf>
    <xf numFmtId="0" fontId="5" fillId="0" borderId="38" xfId="0" applyNumberFormat="1" applyFont="1" applyBorder="1" applyAlignment="1">
      <alignment vertical="center"/>
    </xf>
    <xf numFmtId="179" fontId="5" fillId="0" borderId="38" xfId="0" applyNumberFormat="1" applyFont="1" applyBorder="1" applyAlignment="1">
      <alignment vertical="center"/>
    </xf>
    <xf numFmtId="179" fontId="5" fillId="35" borderId="38" xfId="0" applyNumberFormat="1" applyFont="1" applyFill="1" applyBorder="1" applyAlignment="1">
      <alignment vertical="center"/>
    </xf>
    <xf numFmtId="0" fontId="5" fillId="0" borderId="39" xfId="0" applyFont="1" applyBorder="1" applyAlignment="1">
      <alignment vertical="center" wrapText="1"/>
    </xf>
    <xf numFmtId="0" fontId="5" fillId="0" borderId="41" xfId="0" applyFont="1" applyBorder="1" applyAlignment="1">
      <alignment horizontal="center" vertical="center"/>
    </xf>
    <xf numFmtId="0" fontId="5" fillId="0" borderId="42" xfId="0" applyFont="1" applyBorder="1" applyAlignment="1">
      <alignment horizontal="center" vertical="center"/>
    </xf>
    <xf numFmtId="14" fontId="5" fillId="0" borderId="42" xfId="0" applyNumberFormat="1" applyFont="1" applyBorder="1" applyAlignment="1">
      <alignment horizontal="center" vertical="center"/>
    </xf>
    <xf numFmtId="178" fontId="5" fillId="0" borderId="42" xfId="0" applyNumberFormat="1" applyFont="1" applyBorder="1" applyAlignment="1">
      <alignment horizontal="center" vertical="center"/>
    </xf>
    <xf numFmtId="176" fontId="5" fillId="0" borderId="42" xfId="0" applyNumberFormat="1" applyFont="1" applyBorder="1" applyAlignment="1">
      <alignment horizontal="center" vertical="center"/>
    </xf>
    <xf numFmtId="0" fontId="5" fillId="0" borderId="42" xfId="0" applyFont="1" applyBorder="1" applyAlignment="1">
      <alignment vertical="center"/>
    </xf>
    <xf numFmtId="178" fontId="5" fillId="0" borderId="42" xfId="0" applyNumberFormat="1" applyFont="1" applyBorder="1" applyAlignment="1">
      <alignment vertical="center"/>
    </xf>
    <xf numFmtId="178" fontId="5" fillId="0" borderId="43" xfId="0" applyNumberFormat="1" applyFont="1" applyBorder="1" applyAlignment="1">
      <alignment vertical="center"/>
    </xf>
    <xf numFmtId="178" fontId="5" fillId="0" borderId="44" xfId="0" applyNumberFormat="1" applyFont="1" applyBorder="1" applyAlignment="1">
      <alignment horizontal="center" vertical="center"/>
    </xf>
    <xf numFmtId="178" fontId="5" fillId="35" borderId="42" xfId="0" applyNumberFormat="1" applyFont="1" applyFill="1" applyBorder="1" applyAlignment="1">
      <alignment horizontal="center" vertical="center"/>
    </xf>
    <xf numFmtId="183" fontId="5" fillId="35" borderId="42" xfId="0" applyNumberFormat="1" applyFont="1" applyFill="1" applyBorder="1" applyAlignment="1">
      <alignment horizontal="center" vertical="center"/>
    </xf>
    <xf numFmtId="0" fontId="5" fillId="0" borderId="42" xfId="0" applyNumberFormat="1" applyFont="1" applyBorder="1" applyAlignment="1">
      <alignment vertical="center"/>
    </xf>
    <xf numFmtId="179" fontId="5" fillId="0" borderId="42" xfId="0" applyNumberFormat="1" applyFont="1" applyBorder="1" applyAlignment="1">
      <alignment vertical="center"/>
    </xf>
    <xf numFmtId="179" fontId="5" fillId="35" borderId="42" xfId="0" applyNumberFormat="1" applyFont="1" applyFill="1" applyBorder="1" applyAlignment="1">
      <alignment vertical="center"/>
    </xf>
    <xf numFmtId="0" fontId="5" fillId="0" borderId="43" xfId="0" applyFont="1" applyBorder="1" applyAlignment="1">
      <alignment vertical="center" wrapText="1"/>
    </xf>
    <xf numFmtId="0" fontId="5" fillId="0" borderId="45" xfId="0" applyFont="1" applyBorder="1" applyAlignment="1">
      <alignment horizontal="center" vertical="center"/>
    </xf>
    <xf numFmtId="0" fontId="5" fillId="0" borderId="46" xfId="0" applyFont="1" applyBorder="1" applyAlignment="1">
      <alignment horizontal="center" vertical="center"/>
    </xf>
    <xf numFmtId="14" fontId="5" fillId="0" borderId="46" xfId="0" applyNumberFormat="1" applyFont="1" applyBorder="1" applyAlignment="1">
      <alignment horizontal="center" vertical="center"/>
    </xf>
    <xf numFmtId="178" fontId="5" fillId="0" borderId="46" xfId="0" applyNumberFormat="1" applyFont="1" applyBorder="1" applyAlignment="1">
      <alignment horizontal="center" vertical="center"/>
    </xf>
    <xf numFmtId="176" fontId="5" fillId="0" borderId="46" xfId="0" applyNumberFormat="1" applyFont="1" applyBorder="1" applyAlignment="1">
      <alignment horizontal="center" vertical="center"/>
    </xf>
    <xf numFmtId="0" fontId="5" fillId="0" borderId="46" xfId="0" applyFont="1" applyBorder="1" applyAlignment="1">
      <alignment vertical="center"/>
    </xf>
    <xf numFmtId="178" fontId="5" fillId="0" borderId="46" xfId="0" applyNumberFormat="1" applyFont="1" applyBorder="1" applyAlignment="1">
      <alignment vertical="center"/>
    </xf>
    <xf numFmtId="178" fontId="5" fillId="0" borderId="47" xfId="0" applyNumberFormat="1" applyFont="1" applyBorder="1" applyAlignment="1">
      <alignment vertical="center"/>
    </xf>
    <xf numFmtId="178" fontId="5" fillId="0" borderId="48" xfId="0" applyNumberFormat="1" applyFont="1" applyBorder="1" applyAlignment="1">
      <alignment horizontal="center" vertical="center"/>
    </xf>
    <xf numFmtId="178" fontId="5" fillId="35" borderId="46" xfId="0" applyNumberFormat="1" applyFont="1" applyFill="1" applyBorder="1" applyAlignment="1">
      <alignment horizontal="center" vertical="center"/>
    </xf>
    <xf numFmtId="183" fontId="5" fillId="35" borderId="46" xfId="0" applyNumberFormat="1" applyFont="1" applyFill="1" applyBorder="1" applyAlignment="1">
      <alignment horizontal="center" vertical="center"/>
    </xf>
    <xf numFmtId="0" fontId="5" fillId="0" borderId="46" xfId="0" applyNumberFormat="1" applyFont="1" applyBorder="1" applyAlignment="1">
      <alignment vertical="center"/>
    </xf>
    <xf numFmtId="179" fontId="5" fillId="0" borderId="46" xfId="0" applyNumberFormat="1" applyFont="1" applyBorder="1" applyAlignment="1">
      <alignment vertical="center"/>
    </xf>
    <xf numFmtId="179" fontId="5" fillId="35" borderId="46" xfId="0" applyNumberFormat="1" applyFont="1" applyFill="1" applyBorder="1" applyAlignment="1">
      <alignment vertical="center"/>
    </xf>
    <xf numFmtId="0" fontId="5" fillId="0" borderId="47" xfId="0" applyFont="1" applyBorder="1" applyAlignment="1">
      <alignment vertical="center" wrapText="1"/>
    </xf>
    <xf numFmtId="0" fontId="5" fillId="35" borderId="25" xfId="0" applyNumberFormat="1" applyFont="1" applyFill="1" applyBorder="1" applyAlignment="1">
      <alignment horizontal="center" vertical="center"/>
    </xf>
    <xf numFmtId="178" fontId="5" fillId="0" borderId="29" xfId="0" applyNumberFormat="1" applyFont="1" applyBorder="1" applyAlignment="1">
      <alignment horizontal="center" vertical="center" wrapText="1"/>
    </xf>
    <xf numFmtId="20" fontId="5" fillId="0" borderId="28" xfId="0" applyNumberFormat="1" applyFont="1" applyBorder="1" applyAlignment="1">
      <alignment vertical="center" wrapText="1"/>
    </xf>
    <xf numFmtId="178" fontId="5" fillId="40" borderId="25" xfId="0" applyNumberFormat="1" applyFont="1" applyFill="1" applyBorder="1" applyAlignment="1">
      <alignment horizontal="center" vertical="center"/>
    </xf>
    <xf numFmtId="21" fontId="5" fillId="0" borderId="28" xfId="0" applyNumberFormat="1" applyFont="1" applyBorder="1" applyAlignment="1">
      <alignment vertical="center" wrapText="1"/>
    </xf>
    <xf numFmtId="49" fontId="5" fillId="0" borderId="0" xfId="0" applyNumberFormat="1" applyFont="1" applyAlignment="1">
      <alignment horizontal="center" vertical="center" wrapText="1"/>
    </xf>
    <xf numFmtId="49" fontId="5" fillId="0" borderId="14" xfId="0" applyNumberFormat="1" applyFont="1" applyBorder="1" applyAlignment="1">
      <alignment horizontal="center" vertical="center" wrapText="1"/>
    </xf>
    <xf numFmtId="49" fontId="5" fillId="0" borderId="22" xfId="0" applyNumberFormat="1" applyFont="1" applyBorder="1" applyAlignment="1">
      <alignment vertical="center" wrapText="1"/>
    </xf>
    <xf numFmtId="49" fontId="5" fillId="0" borderId="25" xfId="0" applyNumberFormat="1" applyFont="1" applyBorder="1" applyAlignment="1">
      <alignment vertical="center" wrapText="1"/>
    </xf>
    <xf numFmtId="49" fontId="6" fillId="0" borderId="25" xfId="0" applyNumberFormat="1" applyFont="1" applyBorder="1" applyAlignment="1">
      <alignment vertical="center" wrapText="1"/>
    </xf>
    <xf numFmtId="49" fontId="5" fillId="0" borderId="33" xfId="0" applyNumberFormat="1" applyFont="1" applyBorder="1" applyAlignment="1">
      <alignment vertical="center" wrapText="1"/>
    </xf>
    <xf numFmtId="49" fontId="5" fillId="0" borderId="46" xfId="0" applyNumberFormat="1" applyFont="1" applyBorder="1" applyAlignment="1">
      <alignment vertical="center" wrapText="1"/>
    </xf>
    <xf numFmtId="49" fontId="5" fillId="0" borderId="42" xfId="0" applyNumberFormat="1" applyFont="1" applyBorder="1" applyAlignment="1">
      <alignment vertical="center" wrapText="1"/>
    </xf>
    <xf numFmtId="49" fontId="5" fillId="0" borderId="38" xfId="0" applyNumberFormat="1" applyFont="1" applyBorder="1" applyAlignment="1">
      <alignment vertical="center" wrapText="1"/>
    </xf>
    <xf numFmtId="49" fontId="5" fillId="0" borderId="0" xfId="0" applyNumberFormat="1" applyFont="1" applyAlignment="1">
      <alignment vertical="center" wrapText="1"/>
    </xf>
    <xf numFmtId="0" fontId="5" fillId="0" borderId="49" xfId="0" applyNumberFormat="1" applyFont="1" applyBorder="1" applyAlignment="1">
      <alignment vertical="center" wrapText="1"/>
    </xf>
    <xf numFmtId="0" fontId="5" fillId="0" borderId="25" xfId="0" applyNumberFormat="1" applyFont="1" applyBorder="1" applyAlignment="1">
      <alignment vertical="center" wrapText="1"/>
    </xf>
    <xf numFmtId="0" fontId="5" fillId="0" borderId="33" xfId="0" applyNumberFormat="1" applyFont="1" applyBorder="1" applyAlignment="1">
      <alignment vertical="center" wrapText="1"/>
    </xf>
    <xf numFmtId="0" fontId="5" fillId="0" borderId="46" xfId="0" applyNumberFormat="1" applyFont="1" applyBorder="1" applyAlignment="1">
      <alignment vertical="center" wrapText="1"/>
    </xf>
    <xf numFmtId="0" fontId="5" fillId="0" borderId="42" xfId="0" applyNumberFormat="1" applyFont="1" applyBorder="1" applyAlignment="1">
      <alignment vertical="center" wrapText="1"/>
    </xf>
    <xf numFmtId="0" fontId="5" fillId="0" borderId="38" xfId="0" applyNumberFormat="1" applyFont="1" applyBorder="1" applyAlignment="1">
      <alignment vertical="center" wrapText="1"/>
    </xf>
    <xf numFmtId="0" fontId="5" fillId="0" borderId="0" xfId="0" applyNumberFormat="1" applyFont="1" applyAlignment="1">
      <alignment vertical="center" wrapText="1"/>
    </xf>
    <xf numFmtId="179" fontId="6" fillId="0" borderId="25" xfId="0" applyNumberFormat="1" applyFont="1" applyBorder="1" applyAlignment="1">
      <alignment vertical="center"/>
    </xf>
    <xf numFmtId="190" fontId="5" fillId="32" borderId="14" xfId="0" applyNumberFormat="1" applyFont="1" applyFill="1" applyBorder="1" applyAlignment="1">
      <alignment horizontal="center" vertical="center" wrapText="1"/>
    </xf>
    <xf numFmtId="190" fontId="5" fillId="0" borderId="22" xfId="0" applyNumberFormat="1" applyFont="1" applyBorder="1" applyAlignment="1">
      <alignment horizontal="center" vertical="center"/>
    </xf>
    <xf numFmtId="190" fontId="5" fillId="0" borderId="25" xfId="0" applyNumberFormat="1" applyFont="1" applyBorder="1" applyAlignment="1">
      <alignment horizontal="center" vertical="center"/>
    </xf>
    <xf numFmtId="190" fontId="5" fillId="0" borderId="33" xfId="0" applyNumberFormat="1" applyFont="1" applyBorder="1" applyAlignment="1">
      <alignment horizontal="center" vertical="center"/>
    </xf>
    <xf numFmtId="190" fontId="5" fillId="0" borderId="46" xfId="0" applyNumberFormat="1" applyFont="1" applyBorder="1" applyAlignment="1">
      <alignment horizontal="center" vertical="center"/>
    </xf>
    <xf numFmtId="190" fontId="5" fillId="0" borderId="42" xfId="0" applyNumberFormat="1" applyFont="1" applyBorder="1" applyAlignment="1">
      <alignment horizontal="center" vertical="center"/>
    </xf>
    <xf numFmtId="190" fontId="5" fillId="0" borderId="38" xfId="0" applyNumberFormat="1" applyFont="1" applyBorder="1" applyAlignment="1">
      <alignment horizontal="center" vertical="center"/>
    </xf>
    <xf numFmtId="190" fontId="5" fillId="0" borderId="0" xfId="0" applyNumberFormat="1" applyFont="1" applyAlignment="1">
      <alignment horizontal="center" vertical="center"/>
    </xf>
    <xf numFmtId="190" fontId="5" fillId="0" borderId="22" xfId="0" applyNumberFormat="1" applyFont="1" applyBorder="1" applyAlignment="1">
      <alignment vertical="center"/>
    </xf>
    <xf numFmtId="190" fontId="5" fillId="0" borderId="25" xfId="0" applyNumberFormat="1" applyFont="1" applyBorder="1" applyAlignment="1">
      <alignment vertical="center"/>
    </xf>
    <xf numFmtId="190" fontId="5" fillId="0" borderId="33" xfId="0" applyNumberFormat="1" applyFont="1" applyBorder="1" applyAlignment="1">
      <alignment vertical="center"/>
    </xf>
    <xf numFmtId="190" fontId="5" fillId="0" borderId="46" xfId="0" applyNumberFormat="1" applyFont="1" applyBorder="1" applyAlignment="1">
      <alignment vertical="center"/>
    </xf>
    <xf numFmtId="190" fontId="5" fillId="0" borderId="42" xfId="0" applyNumberFormat="1" applyFont="1" applyBorder="1" applyAlignment="1">
      <alignment vertical="center"/>
    </xf>
    <xf numFmtId="190" fontId="5" fillId="0" borderId="38" xfId="0" applyNumberFormat="1" applyFont="1" applyBorder="1" applyAlignment="1">
      <alignment vertical="center"/>
    </xf>
    <xf numFmtId="190" fontId="5" fillId="0" borderId="0" xfId="0" applyNumberFormat="1" applyFont="1" applyAlignment="1">
      <alignment vertical="center"/>
    </xf>
    <xf numFmtId="190" fontId="5" fillId="36" borderId="25" xfId="0" applyNumberFormat="1" applyFont="1" applyFill="1" applyBorder="1" applyAlignment="1">
      <alignment horizontal="center" vertical="center"/>
    </xf>
    <xf numFmtId="190" fontId="5" fillId="34" borderId="25" xfId="0" applyNumberFormat="1" applyFont="1" applyFill="1" applyBorder="1" applyAlignment="1">
      <alignment horizontal="center" vertical="center"/>
    </xf>
    <xf numFmtId="190" fontId="7" fillId="36" borderId="25" xfId="0" applyNumberFormat="1" applyFont="1" applyFill="1" applyBorder="1" applyAlignment="1">
      <alignment horizontal="center" vertical="center"/>
    </xf>
    <xf numFmtId="190" fontId="7" fillId="0" borderId="25" xfId="0" applyNumberFormat="1" applyFont="1" applyBorder="1" applyAlignment="1">
      <alignment horizontal="center" vertical="center"/>
    </xf>
    <xf numFmtId="190" fontId="7" fillId="34" borderId="25" xfId="0" applyNumberFormat="1" applyFont="1" applyFill="1" applyBorder="1" applyAlignment="1">
      <alignment horizontal="center" vertical="center"/>
    </xf>
    <xf numFmtId="190" fontId="7" fillId="37" borderId="25" xfId="0" applyNumberFormat="1" applyFont="1" applyFill="1" applyBorder="1" applyAlignment="1">
      <alignment horizontal="center" vertical="center"/>
    </xf>
    <xf numFmtId="190" fontId="5" fillId="0" borderId="25" xfId="0" applyNumberFormat="1" applyFont="1" applyFill="1" applyBorder="1" applyAlignment="1">
      <alignment horizontal="center" vertical="center"/>
    </xf>
    <xf numFmtId="190" fontId="5" fillId="37" borderId="25" xfId="0" applyNumberFormat="1" applyFont="1" applyFill="1" applyBorder="1" applyAlignment="1">
      <alignment horizontal="center" vertical="center"/>
    </xf>
    <xf numFmtId="190" fontId="8" fillId="36" borderId="25" xfId="0" applyNumberFormat="1" applyFont="1" applyFill="1" applyBorder="1" applyAlignment="1">
      <alignment horizontal="center" vertical="center"/>
    </xf>
    <xf numFmtId="190" fontId="8" fillId="34" borderId="25" xfId="0" applyNumberFormat="1" applyFont="1" applyFill="1" applyBorder="1" applyAlignment="1">
      <alignment horizontal="center" vertical="center"/>
    </xf>
    <xf numFmtId="190" fontId="8" fillId="0" borderId="25" xfId="0" applyNumberFormat="1" applyFont="1" applyBorder="1" applyAlignment="1">
      <alignment horizontal="center" vertical="center"/>
    </xf>
    <xf numFmtId="178" fontId="4" fillId="0" borderId="18" xfId="0" applyNumberFormat="1" applyFont="1" applyBorder="1" applyAlignment="1">
      <alignment horizontal="center" vertical="center" wrapText="1"/>
    </xf>
    <xf numFmtId="178" fontId="4" fillId="0" borderId="11" xfId="0" applyNumberFormat="1" applyFont="1" applyBorder="1" applyAlignment="1">
      <alignment horizontal="center" vertical="center" wrapText="1"/>
    </xf>
    <xf numFmtId="178" fontId="4" fillId="0" borderId="16" xfId="0" applyNumberFormat="1" applyFont="1" applyBorder="1" applyAlignment="1">
      <alignment horizontal="center" vertical="center" wrapText="1"/>
    </xf>
    <xf numFmtId="178" fontId="2" fillId="32" borderId="50" xfId="0" applyNumberFormat="1" applyFont="1" applyFill="1" applyBorder="1" applyAlignment="1">
      <alignment horizontal="center" vertical="center"/>
    </xf>
    <xf numFmtId="178" fontId="2" fillId="32" borderId="51" xfId="0" applyNumberFormat="1" applyFont="1" applyFill="1" applyBorder="1" applyAlignment="1">
      <alignment horizontal="center" vertical="center"/>
    </xf>
    <xf numFmtId="0" fontId="0" fillId="0" borderId="52" xfId="0" applyBorder="1" applyAlignment="1">
      <alignment horizontal="center" vertical="center"/>
    </xf>
    <xf numFmtId="178" fontId="4" fillId="0" borderId="53" xfId="0" applyNumberFormat="1" applyFont="1" applyBorder="1" applyAlignment="1">
      <alignment horizontal="center" vertical="center" wrapText="1"/>
    </xf>
    <xf numFmtId="0" fontId="4" fillId="0" borderId="18"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0" fillId="0" borderId="16" xfId="0" applyBorder="1" applyAlignment="1">
      <alignment horizontal="center" vertical="center" wrapText="1"/>
    </xf>
    <xf numFmtId="176" fontId="2" fillId="0" borderId="50" xfId="0" applyNumberFormat="1" applyFont="1" applyBorder="1" applyAlignment="1">
      <alignment horizontal="center" vertical="center"/>
    </xf>
    <xf numFmtId="176" fontId="2" fillId="0" borderId="51" xfId="0" applyNumberFormat="1" applyFont="1" applyBorder="1" applyAlignment="1">
      <alignment horizontal="center" vertical="center"/>
    </xf>
    <xf numFmtId="176" fontId="2" fillId="0" borderId="52" xfId="0" applyNumberFormat="1" applyFont="1" applyBorder="1" applyAlignment="1">
      <alignment horizontal="center" vertical="center"/>
    </xf>
    <xf numFmtId="176" fontId="2" fillId="0" borderId="54" xfId="0" applyNumberFormat="1" applyFont="1" applyBorder="1" applyAlignment="1">
      <alignment horizontal="center" vertical="center"/>
    </xf>
    <xf numFmtId="176" fontId="2" fillId="0" borderId="55" xfId="0" applyNumberFormat="1" applyFont="1" applyBorder="1" applyAlignment="1">
      <alignment horizontal="center" vertical="center"/>
    </xf>
    <xf numFmtId="176" fontId="2" fillId="0" borderId="56" xfId="0" applyNumberFormat="1" applyFont="1" applyBorder="1" applyAlignment="1">
      <alignment horizontal="center" vertical="center"/>
    </xf>
    <xf numFmtId="177" fontId="2" fillId="35" borderId="57" xfId="0" applyNumberFormat="1" applyFont="1" applyFill="1" applyBorder="1" applyAlignment="1">
      <alignment horizontal="center" vertical="center"/>
    </xf>
    <xf numFmtId="177" fontId="2" fillId="35" borderId="58" xfId="0" applyNumberFormat="1" applyFont="1" applyFill="1" applyBorder="1" applyAlignment="1">
      <alignment horizontal="center" vertical="center"/>
    </xf>
    <xf numFmtId="177" fontId="2" fillId="35" borderId="59" xfId="0" applyNumberFormat="1" applyFont="1" applyFill="1" applyBorder="1" applyAlignment="1">
      <alignment horizontal="center" vertical="center"/>
    </xf>
    <xf numFmtId="178" fontId="2" fillId="41" borderId="60" xfId="0" applyNumberFormat="1" applyFont="1" applyFill="1" applyBorder="1" applyAlignment="1">
      <alignment horizontal="center" vertical="center"/>
    </xf>
    <xf numFmtId="178" fontId="2" fillId="41" borderId="51" xfId="0" applyNumberFormat="1" applyFont="1" applyFill="1" applyBorder="1" applyAlignment="1">
      <alignment horizontal="center" vertical="center"/>
    </xf>
    <xf numFmtId="178" fontId="2" fillId="41" borderId="52" xfId="0" applyNumberFormat="1" applyFont="1" applyFill="1" applyBorder="1" applyAlignment="1">
      <alignment horizontal="center" vertical="center"/>
    </xf>
    <xf numFmtId="178" fontId="2" fillId="41" borderId="61" xfId="0" applyNumberFormat="1" applyFont="1" applyFill="1" applyBorder="1" applyAlignment="1">
      <alignment horizontal="center" vertical="center"/>
    </xf>
    <xf numFmtId="178" fontId="2" fillId="41" borderId="55" xfId="0" applyNumberFormat="1" applyFont="1" applyFill="1" applyBorder="1" applyAlignment="1">
      <alignment horizontal="center" vertical="center"/>
    </xf>
    <xf numFmtId="178" fontId="2" fillId="41" borderId="56" xfId="0" applyNumberFormat="1" applyFont="1" applyFill="1" applyBorder="1" applyAlignment="1">
      <alignment horizontal="center" vertical="center"/>
    </xf>
    <xf numFmtId="178" fontId="2" fillId="42" borderId="60" xfId="0" applyNumberFormat="1" applyFont="1" applyFill="1" applyBorder="1" applyAlignment="1">
      <alignment horizontal="center" vertical="center" wrapText="1"/>
    </xf>
    <xf numFmtId="178" fontId="2" fillId="42" borderId="51" xfId="0" applyNumberFormat="1" applyFont="1" applyFill="1" applyBorder="1" applyAlignment="1">
      <alignment horizontal="center" vertical="center"/>
    </xf>
    <xf numFmtId="178" fontId="2" fillId="42" borderId="62" xfId="0" applyNumberFormat="1" applyFont="1" applyFill="1" applyBorder="1" applyAlignment="1">
      <alignment horizontal="center" vertical="center"/>
    </xf>
    <xf numFmtId="178" fontId="2" fillId="42" borderId="61" xfId="0" applyNumberFormat="1" applyFont="1" applyFill="1" applyBorder="1" applyAlignment="1">
      <alignment horizontal="center" vertical="center"/>
    </xf>
    <xf numFmtId="178" fontId="2" fillId="42" borderId="55" xfId="0" applyNumberFormat="1" applyFont="1" applyFill="1" applyBorder="1" applyAlignment="1">
      <alignment horizontal="center" vertical="center"/>
    </xf>
    <xf numFmtId="178" fontId="2" fillId="42" borderId="63" xfId="0" applyNumberFormat="1" applyFont="1" applyFill="1" applyBorder="1" applyAlignment="1">
      <alignment horizontal="center" vertical="center"/>
    </xf>
    <xf numFmtId="0" fontId="2" fillId="0" borderId="1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2" fillId="3" borderId="60" xfId="0" applyFont="1" applyFill="1" applyBorder="1" applyAlignment="1">
      <alignment horizontal="center" vertical="center"/>
    </xf>
    <xf numFmtId="0" fontId="2" fillId="3" borderId="51" xfId="0" applyFont="1" applyFill="1" applyBorder="1" applyAlignment="1">
      <alignment horizontal="center" vertical="center"/>
    </xf>
    <xf numFmtId="0" fontId="2" fillId="3" borderId="61" xfId="0" applyFont="1" applyFill="1" applyBorder="1" applyAlignment="1">
      <alignment horizontal="center" vertical="center"/>
    </xf>
    <xf numFmtId="0" fontId="2" fillId="3" borderId="55" xfId="0" applyFont="1" applyFill="1" applyBorder="1" applyAlignment="1">
      <alignment horizontal="center" vertical="center"/>
    </xf>
    <xf numFmtId="0" fontId="2" fillId="43" borderId="58" xfId="0" applyFont="1" applyFill="1" applyBorder="1" applyAlignment="1">
      <alignment horizontal="center" vertical="center"/>
    </xf>
    <xf numFmtId="0" fontId="2" fillId="43" borderId="59" xfId="0" applyFont="1" applyFill="1" applyBorder="1" applyAlignment="1">
      <alignment horizontal="center" vertical="center"/>
    </xf>
    <xf numFmtId="177" fontId="2" fillId="38" borderId="18" xfId="0" applyNumberFormat="1" applyFont="1" applyFill="1" applyBorder="1" applyAlignment="1">
      <alignment horizontal="center" vertical="center" wrapText="1"/>
    </xf>
    <xf numFmtId="177" fontId="2" fillId="38" borderId="11" xfId="0" applyNumberFormat="1" applyFont="1" applyFill="1" applyBorder="1" applyAlignment="1">
      <alignment horizontal="center" vertical="center" wrapText="1"/>
    </xf>
    <xf numFmtId="177" fontId="2" fillId="38" borderId="16" xfId="0" applyNumberFormat="1" applyFont="1" applyFill="1" applyBorder="1" applyAlignment="1">
      <alignment horizontal="center" vertical="center" wrapText="1"/>
    </xf>
    <xf numFmtId="178" fontId="2" fillId="4" borderId="18" xfId="0" applyNumberFormat="1" applyFont="1" applyFill="1" applyBorder="1" applyAlignment="1">
      <alignment horizontal="center" vertical="center" wrapText="1"/>
    </xf>
    <xf numFmtId="178" fontId="2" fillId="4" borderId="11" xfId="0" applyNumberFormat="1" applyFont="1" applyFill="1" applyBorder="1" applyAlignment="1">
      <alignment horizontal="center" vertical="center" wrapText="1"/>
    </xf>
    <xf numFmtId="178" fontId="2" fillId="4" borderId="16" xfId="0" applyNumberFormat="1" applyFont="1" applyFill="1" applyBorder="1" applyAlignment="1">
      <alignment horizontal="center" vertical="center" wrapText="1"/>
    </xf>
    <xf numFmtId="178" fontId="2" fillId="2" borderId="18" xfId="0" applyNumberFormat="1" applyFont="1" applyFill="1" applyBorder="1" applyAlignment="1">
      <alignment horizontal="center" vertical="center" wrapText="1"/>
    </xf>
    <xf numFmtId="178" fontId="2" fillId="2" borderId="11" xfId="0" applyNumberFormat="1" applyFont="1" applyFill="1" applyBorder="1" applyAlignment="1">
      <alignment horizontal="center" vertical="center" wrapText="1"/>
    </xf>
    <xf numFmtId="178" fontId="2" fillId="2" borderId="16" xfId="0" applyNumberFormat="1" applyFont="1" applyFill="1" applyBorder="1" applyAlignment="1">
      <alignment horizontal="center" vertical="center" wrapText="1"/>
    </xf>
    <xf numFmtId="178" fontId="2" fillId="35" borderId="18" xfId="0" applyNumberFormat="1" applyFont="1" applyFill="1" applyBorder="1" applyAlignment="1">
      <alignment horizontal="center" vertical="center" wrapText="1"/>
    </xf>
    <xf numFmtId="178" fontId="2" fillId="35" borderId="11" xfId="0" applyNumberFormat="1" applyFont="1" applyFill="1" applyBorder="1" applyAlignment="1">
      <alignment horizontal="center" vertical="center" wrapText="1"/>
    </xf>
    <xf numFmtId="178" fontId="2" fillId="35" borderId="16" xfId="0" applyNumberFormat="1" applyFont="1" applyFill="1" applyBorder="1" applyAlignment="1">
      <alignment horizontal="center" vertical="center" wrapText="1"/>
    </xf>
    <xf numFmtId="0" fontId="0" fillId="37" borderId="14" xfId="0" applyFill="1" applyBorder="1" applyAlignment="1">
      <alignment horizontal="center" vertical="center"/>
    </xf>
    <xf numFmtId="178" fontId="9" fillId="38" borderId="14" xfId="0" applyNumberFormat="1" applyFont="1" applyFill="1" applyBorder="1" applyAlignment="1" applyProtection="1">
      <alignment horizontal="center" vertical="center"/>
      <protection locked="0"/>
    </xf>
    <xf numFmtId="0" fontId="0" fillId="0" borderId="18" xfId="0" applyBorder="1" applyAlignment="1">
      <alignment horizontal="center" vertical="center"/>
    </xf>
    <xf numFmtId="0" fontId="0" fillId="0" borderId="16" xfId="0" applyBorder="1" applyAlignment="1">
      <alignment horizontal="center" vertical="center"/>
    </xf>
    <xf numFmtId="178" fontId="0" fillId="0" borderId="18" xfId="0" applyNumberFormat="1" applyBorder="1" applyAlignment="1">
      <alignment horizontal="center" vertical="center"/>
    </xf>
    <xf numFmtId="178" fontId="0" fillId="0" borderId="16" xfId="0" applyNumberFormat="1" applyBorder="1" applyAlignment="1">
      <alignment horizontal="center" vertical="center"/>
    </xf>
    <xf numFmtId="0" fontId="9" fillId="0" borderId="0" xfId="0" applyFont="1" applyAlignment="1">
      <alignment horizontal="center" vertical="center"/>
    </xf>
    <xf numFmtId="0" fontId="10" fillId="0" borderId="55" xfId="0" applyFont="1" applyBorder="1" applyAlignment="1">
      <alignment horizontal="center" vertical="center"/>
    </xf>
    <xf numFmtId="182" fontId="10" fillId="0" borderId="55"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ont>
        <color theme="3" tint="0.3999499976634979"/>
      </font>
    </dxf>
    <dxf>
      <font>
        <color rgb="FF9C0006"/>
      </font>
      <fill>
        <patternFill>
          <bgColor rgb="FFFFC7CE"/>
        </patternFill>
      </fill>
    </dxf>
    <dxf>
      <fill>
        <patternFill>
          <bgColor theme="8" tint="0.7999799847602844"/>
        </patternFill>
      </fill>
    </dxf>
    <dxf>
      <font>
        <color rgb="FF9C0006"/>
      </font>
      <fill>
        <patternFill>
          <bgColor rgb="FFFFC7CE"/>
        </patternFill>
      </fill>
      <border/>
    </dxf>
    <dxf>
      <font>
        <color theme="3" tint="0.399949997663497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S253"/>
  <sheetViews>
    <sheetView tabSelected="1" zoomScale="130" zoomScaleNormal="130" zoomScaleSheetLayoutView="145" zoomScalePageLayoutView="0" workbookViewId="0" topLeftCell="A1">
      <pane xSplit="3" ySplit="3" topLeftCell="CA219" activePane="bottomRight" state="frozen"/>
      <selection pane="topLeft" activeCell="A1" sqref="A1"/>
      <selection pane="topRight" activeCell="D1" sqref="D1"/>
      <selection pane="bottomLeft" activeCell="A4" sqref="A4"/>
      <selection pane="bottomRight" activeCell="CH232" sqref="CH232"/>
    </sheetView>
  </sheetViews>
  <sheetFormatPr defaultColWidth="9.140625" defaultRowHeight="0" customHeight="1" zeroHeight="1"/>
  <cols>
    <col min="1" max="2" width="2.57421875" style="73" customWidth="1"/>
    <col min="3" max="3" width="2.7109375" style="73" customWidth="1"/>
    <col min="4" max="4" width="4.57421875" style="74" customWidth="1"/>
    <col min="5" max="5" width="4.57421875" style="229" customWidth="1"/>
    <col min="6" max="7" width="4.57421875" style="74" customWidth="1"/>
    <col min="8" max="8" width="4.57421875" style="75" customWidth="1"/>
    <col min="9" max="9" width="4.57421875" style="69" customWidth="1"/>
    <col min="10" max="10" width="4.57421875" style="236" customWidth="1"/>
    <col min="11" max="11" width="4.57421875" style="69" customWidth="1"/>
    <col min="12" max="13" width="4.57421875" style="74" customWidth="1"/>
    <col min="14" max="14" width="4.57421875" style="229" customWidth="1"/>
    <col min="15" max="17" width="4.57421875" style="74" customWidth="1"/>
    <col min="18" max="18" width="4.57421875" style="229" customWidth="1"/>
    <col min="19" max="21" width="4.57421875" style="74" customWidth="1"/>
    <col min="22" max="22" width="4.57421875" style="229" customWidth="1"/>
    <col min="23" max="24" width="4.57421875" style="74" customWidth="1"/>
    <col min="25" max="33" width="4.57421875" style="69" customWidth="1"/>
    <col min="34" max="34" width="4.57421875" style="139" customWidth="1"/>
    <col min="35" max="37" width="4.57421875" style="69" customWidth="1"/>
    <col min="38" max="38" width="4.57421875" style="139" customWidth="1"/>
    <col min="39" max="56" width="4.57421875" style="69" customWidth="1"/>
    <col min="57" max="57" width="4.57421875" style="139" customWidth="1"/>
    <col min="58" max="60" width="4.57421875" style="69" customWidth="1"/>
    <col min="61" max="61" width="4.57421875" style="139" customWidth="1"/>
    <col min="62" max="62" width="3.7109375" style="76" customWidth="1"/>
    <col min="63" max="65" width="5.57421875" style="77" customWidth="1"/>
    <col min="66" max="66" width="3.7109375" style="213" customWidth="1"/>
    <col min="67" max="67" width="4.57421875" style="213" customWidth="1"/>
    <col min="68" max="68" width="6.421875" style="220" bestFit="1" customWidth="1"/>
    <col min="69" max="70" width="3.57421875" style="47" customWidth="1"/>
    <col min="71" max="71" width="6.140625" style="47" customWidth="1"/>
    <col min="72" max="75" width="3.57421875" style="47" customWidth="1"/>
    <col min="76" max="76" width="4.57421875" style="47" customWidth="1"/>
    <col min="77" max="77" width="6.28125" style="69" customWidth="1"/>
    <col min="78" max="78" width="9.421875" style="47" customWidth="1"/>
    <col min="79" max="79" width="6.7109375" style="47" customWidth="1"/>
    <col min="80" max="80" width="6.140625" style="47" customWidth="1"/>
    <col min="81" max="85" width="3.57421875" style="47" customWidth="1"/>
    <col min="86" max="86" width="50.57421875" style="28" customWidth="1"/>
    <col min="87" max="88" width="7.57421875" style="47" customWidth="1"/>
    <col min="89" max="89" width="7.57421875" style="0" customWidth="1"/>
    <col min="90" max="93" width="7.57421875" style="47" customWidth="1"/>
    <col min="94" max="16384" width="9.00390625" style="47" customWidth="1"/>
  </cols>
  <sheetData>
    <row r="1" spans="1:253" s="2" customFormat="1" ht="13.5" customHeight="1">
      <c r="A1" s="258" t="s">
        <v>0</v>
      </c>
      <c r="B1" s="259"/>
      <c r="C1" s="260"/>
      <c r="D1" s="264" t="s">
        <v>1</v>
      </c>
      <c r="E1" s="265"/>
      <c r="F1" s="265"/>
      <c r="G1" s="265"/>
      <c r="H1" s="265"/>
      <c r="I1" s="265"/>
      <c r="J1" s="265"/>
      <c r="K1" s="265"/>
      <c r="L1" s="265"/>
      <c r="M1" s="265"/>
      <c r="N1" s="265"/>
      <c r="O1" s="265"/>
      <c r="P1" s="265"/>
      <c r="Q1" s="265"/>
      <c r="R1" s="265"/>
      <c r="S1" s="265"/>
      <c r="T1" s="265"/>
      <c r="U1" s="265"/>
      <c r="V1" s="265"/>
      <c r="W1" s="265"/>
      <c r="X1" s="266"/>
      <c r="Y1" s="267" t="s">
        <v>2</v>
      </c>
      <c r="Z1" s="268"/>
      <c r="AA1" s="269"/>
      <c r="AB1" s="273" t="s">
        <v>3</v>
      </c>
      <c r="AC1" s="274"/>
      <c r="AD1" s="275"/>
      <c r="AE1" s="251" t="s">
        <v>4</v>
      </c>
      <c r="AF1" s="252"/>
      <c r="AG1" s="252"/>
      <c r="AH1" s="252"/>
      <c r="AI1" s="252"/>
      <c r="AJ1" s="252"/>
      <c r="AK1" s="252"/>
      <c r="AL1" s="252"/>
      <c r="AM1" s="252"/>
      <c r="AN1" s="252"/>
      <c r="AO1" s="252"/>
      <c r="AP1" s="252"/>
      <c r="AQ1" s="252"/>
      <c r="AR1" s="252"/>
      <c r="AS1" s="252"/>
      <c r="AT1" s="252"/>
      <c r="AU1" s="252"/>
      <c r="AV1" s="252"/>
      <c r="AW1" s="252"/>
      <c r="AX1" s="252"/>
      <c r="AY1" s="252"/>
      <c r="AZ1" s="252"/>
      <c r="BA1" s="252"/>
      <c r="BB1" s="252"/>
      <c r="BC1" s="252"/>
      <c r="BD1" s="252"/>
      <c r="BE1" s="252"/>
      <c r="BF1" s="252"/>
      <c r="BG1" s="252"/>
      <c r="BH1" s="252"/>
      <c r="BI1" s="252"/>
      <c r="BJ1" s="252"/>
      <c r="BK1" s="252"/>
      <c r="BL1" s="252"/>
      <c r="BM1" s="252"/>
      <c r="BN1" s="252"/>
      <c r="BO1" s="252"/>
      <c r="BP1" s="253"/>
      <c r="BQ1" s="282" t="s">
        <v>5</v>
      </c>
      <c r="BR1" s="283"/>
      <c r="BS1" s="286" t="s">
        <v>6</v>
      </c>
      <c r="BT1" s="286"/>
      <c r="BU1" s="286"/>
      <c r="BV1" s="286"/>
      <c r="BW1" s="286"/>
      <c r="BX1" s="286"/>
      <c r="BY1" s="286"/>
      <c r="BZ1" s="286"/>
      <c r="CA1" s="286"/>
      <c r="CB1" s="286"/>
      <c r="CC1" s="286"/>
      <c r="CD1" s="286"/>
      <c r="CE1" s="286"/>
      <c r="CF1" s="286"/>
      <c r="CG1" s="287"/>
      <c r="CH1" s="1" t="s">
        <v>7</v>
      </c>
      <c r="CI1" s="2" t="s">
        <v>995</v>
      </c>
      <c r="CL1" s="2" t="s">
        <v>996</v>
      </c>
      <c r="IP1" s="2" t="s">
        <v>8</v>
      </c>
      <c r="IQ1" s="3">
        <v>1</v>
      </c>
      <c r="IR1" s="2" t="s">
        <v>9</v>
      </c>
      <c r="IS1" s="4">
        <v>0.375</v>
      </c>
    </row>
    <row r="2" spans="1:253" s="7" customFormat="1" ht="43.5" customHeight="1">
      <c r="A2" s="261"/>
      <c r="B2" s="262"/>
      <c r="C2" s="263"/>
      <c r="D2" s="288" t="s">
        <v>10</v>
      </c>
      <c r="E2" s="289"/>
      <c r="F2" s="289"/>
      <c r="G2" s="290"/>
      <c r="H2" s="5" t="s">
        <v>11</v>
      </c>
      <c r="I2" s="291" t="s">
        <v>12</v>
      </c>
      <c r="J2" s="292"/>
      <c r="K2" s="292"/>
      <c r="L2" s="293"/>
      <c r="M2" s="297" t="s">
        <v>466</v>
      </c>
      <c r="N2" s="298"/>
      <c r="O2" s="298"/>
      <c r="P2" s="299"/>
      <c r="Q2" s="291" t="s">
        <v>467</v>
      </c>
      <c r="R2" s="292"/>
      <c r="S2" s="292"/>
      <c r="T2" s="293"/>
      <c r="U2" s="294" t="s">
        <v>13</v>
      </c>
      <c r="V2" s="295"/>
      <c r="W2" s="295"/>
      <c r="X2" s="296"/>
      <c r="Y2" s="270"/>
      <c r="Z2" s="271"/>
      <c r="AA2" s="272"/>
      <c r="AB2" s="276"/>
      <c r="AC2" s="277"/>
      <c r="AD2" s="278"/>
      <c r="AE2" s="254" t="s">
        <v>10</v>
      </c>
      <c r="AF2" s="249"/>
      <c r="AG2" s="249"/>
      <c r="AH2" s="250"/>
      <c r="AI2" s="248" t="s">
        <v>11</v>
      </c>
      <c r="AJ2" s="249"/>
      <c r="AK2" s="249"/>
      <c r="AL2" s="250"/>
      <c r="AM2" s="248" t="s">
        <v>14</v>
      </c>
      <c r="AN2" s="249"/>
      <c r="AO2" s="250"/>
      <c r="AP2" s="248" t="s">
        <v>15</v>
      </c>
      <c r="AQ2" s="249"/>
      <c r="AR2" s="250"/>
      <c r="AS2" s="248" t="s">
        <v>16</v>
      </c>
      <c r="AT2" s="249"/>
      <c r="AU2" s="250"/>
      <c r="AV2" s="248" t="s">
        <v>17</v>
      </c>
      <c r="AW2" s="249"/>
      <c r="AX2" s="250"/>
      <c r="AY2" s="248" t="s">
        <v>18</v>
      </c>
      <c r="AZ2" s="249"/>
      <c r="BA2" s="250"/>
      <c r="BB2" s="248" t="s">
        <v>19</v>
      </c>
      <c r="BC2" s="249"/>
      <c r="BD2" s="249"/>
      <c r="BE2" s="250"/>
      <c r="BF2" s="248" t="s">
        <v>20</v>
      </c>
      <c r="BG2" s="249"/>
      <c r="BH2" s="249"/>
      <c r="BI2" s="250"/>
      <c r="BJ2" s="248" t="s">
        <v>21</v>
      </c>
      <c r="BK2" s="249"/>
      <c r="BL2" s="249"/>
      <c r="BM2" s="250"/>
      <c r="BN2" s="255" t="s">
        <v>22</v>
      </c>
      <c r="BO2" s="256"/>
      <c r="BP2" s="257"/>
      <c r="BQ2" s="284"/>
      <c r="BR2" s="285"/>
      <c r="BS2" s="279" t="s">
        <v>23</v>
      </c>
      <c r="BT2" s="280"/>
      <c r="BU2" s="280"/>
      <c r="BV2" s="280"/>
      <c r="BW2" s="281"/>
      <c r="BX2" s="279" t="s">
        <v>24</v>
      </c>
      <c r="BY2" s="280"/>
      <c r="BZ2" s="280"/>
      <c r="CA2" s="257"/>
      <c r="CB2" s="279" t="s">
        <v>25</v>
      </c>
      <c r="CC2" s="280"/>
      <c r="CD2" s="280"/>
      <c r="CE2" s="280"/>
      <c r="CF2" s="280"/>
      <c r="CG2" s="281"/>
      <c r="CH2" s="6"/>
      <c r="CI2" s="7" t="s">
        <v>997</v>
      </c>
      <c r="CJ2" s="7" t="s">
        <v>997</v>
      </c>
      <c r="CK2" s="7" t="s">
        <v>998</v>
      </c>
      <c r="CL2" s="7" t="s">
        <v>999</v>
      </c>
      <c r="CN2" s="7" t="s">
        <v>1000</v>
      </c>
      <c r="IP2" s="7" t="s">
        <v>26</v>
      </c>
      <c r="IQ2" s="7">
        <v>60</v>
      </c>
      <c r="IR2" s="8" t="s">
        <v>27</v>
      </c>
      <c r="IS2" s="9">
        <v>0.010416666666666666</v>
      </c>
    </row>
    <row r="3" spans="1:253" s="27" customFormat="1" ht="22.5">
      <c r="A3" s="10" t="s">
        <v>28</v>
      </c>
      <c r="B3" s="11" t="s">
        <v>29</v>
      </c>
      <c r="C3" s="11" t="s">
        <v>30</v>
      </c>
      <c r="D3" s="12" t="s">
        <v>31</v>
      </c>
      <c r="E3" s="222" t="s">
        <v>32</v>
      </c>
      <c r="F3" s="13" t="s">
        <v>33</v>
      </c>
      <c r="G3" s="14" t="s">
        <v>34</v>
      </c>
      <c r="H3" s="15" t="s">
        <v>35</v>
      </c>
      <c r="I3" s="12" t="s">
        <v>31</v>
      </c>
      <c r="J3" s="222" t="s">
        <v>32</v>
      </c>
      <c r="K3" s="13" t="s">
        <v>36</v>
      </c>
      <c r="L3" s="14" t="s">
        <v>34</v>
      </c>
      <c r="M3" s="12" t="s">
        <v>31</v>
      </c>
      <c r="N3" s="222" t="s">
        <v>32</v>
      </c>
      <c r="O3" s="13" t="s">
        <v>36</v>
      </c>
      <c r="P3" s="14" t="s">
        <v>34</v>
      </c>
      <c r="Q3" s="12" t="s">
        <v>31</v>
      </c>
      <c r="R3" s="222" t="s">
        <v>32</v>
      </c>
      <c r="S3" s="13" t="s">
        <v>36</v>
      </c>
      <c r="T3" s="14" t="s">
        <v>34</v>
      </c>
      <c r="U3" s="12" t="s">
        <v>31</v>
      </c>
      <c r="V3" s="222" t="s">
        <v>32</v>
      </c>
      <c r="W3" s="13" t="s">
        <v>36</v>
      </c>
      <c r="X3" s="14" t="s">
        <v>34</v>
      </c>
      <c r="Y3" s="16" t="s">
        <v>31</v>
      </c>
      <c r="Z3" s="16" t="s">
        <v>37</v>
      </c>
      <c r="AA3" s="16" t="s">
        <v>34</v>
      </c>
      <c r="AB3" s="16" t="s">
        <v>31</v>
      </c>
      <c r="AC3" s="16" t="s">
        <v>37</v>
      </c>
      <c r="AD3" s="17" t="s">
        <v>38</v>
      </c>
      <c r="AE3" s="18" t="s">
        <v>39</v>
      </c>
      <c r="AF3" s="16" t="s">
        <v>33</v>
      </c>
      <c r="AG3" s="19" t="s">
        <v>40</v>
      </c>
      <c r="AH3" s="134" t="s">
        <v>646</v>
      </c>
      <c r="AI3" s="16" t="s">
        <v>39</v>
      </c>
      <c r="AJ3" s="16" t="s">
        <v>33</v>
      </c>
      <c r="AK3" s="19" t="s">
        <v>40</v>
      </c>
      <c r="AL3" s="134" t="s">
        <v>646</v>
      </c>
      <c r="AM3" s="16" t="s">
        <v>39</v>
      </c>
      <c r="AN3" s="16" t="s">
        <v>33</v>
      </c>
      <c r="AO3" s="19" t="s">
        <v>40</v>
      </c>
      <c r="AP3" s="16" t="s">
        <v>39</v>
      </c>
      <c r="AQ3" s="16" t="s">
        <v>33</v>
      </c>
      <c r="AR3" s="19" t="s">
        <v>40</v>
      </c>
      <c r="AS3" s="16" t="s">
        <v>39</v>
      </c>
      <c r="AT3" s="16" t="s">
        <v>33</v>
      </c>
      <c r="AU3" s="19" t="s">
        <v>40</v>
      </c>
      <c r="AV3" s="16" t="s">
        <v>39</v>
      </c>
      <c r="AW3" s="16" t="s">
        <v>33</v>
      </c>
      <c r="AX3" s="19" t="s">
        <v>40</v>
      </c>
      <c r="AY3" s="16" t="s">
        <v>39</v>
      </c>
      <c r="AZ3" s="16" t="s">
        <v>33</v>
      </c>
      <c r="BA3" s="19" t="s">
        <v>40</v>
      </c>
      <c r="BB3" s="16" t="s">
        <v>39</v>
      </c>
      <c r="BC3" s="16" t="s">
        <v>33</v>
      </c>
      <c r="BD3" s="19" t="s">
        <v>40</v>
      </c>
      <c r="BE3" s="134" t="s">
        <v>646</v>
      </c>
      <c r="BF3" s="16" t="s">
        <v>39</v>
      </c>
      <c r="BG3" s="16" t="s">
        <v>33</v>
      </c>
      <c r="BH3" s="19" t="s">
        <v>40</v>
      </c>
      <c r="BI3" s="134" t="s">
        <v>646</v>
      </c>
      <c r="BJ3" s="20" t="s">
        <v>28</v>
      </c>
      <c r="BK3" s="21" t="s">
        <v>31</v>
      </c>
      <c r="BL3" s="21" t="s">
        <v>37</v>
      </c>
      <c r="BM3" s="22" t="s">
        <v>41</v>
      </c>
      <c r="BN3" s="204" t="s">
        <v>42</v>
      </c>
      <c r="BO3" s="205" t="s">
        <v>43</v>
      </c>
      <c r="BP3" s="23" t="s">
        <v>44</v>
      </c>
      <c r="BQ3" s="11" t="s">
        <v>1</v>
      </c>
      <c r="BR3" s="11" t="s">
        <v>45</v>
      </c>
      <c r="BS3" s="11" t="s">
        <v>46</v>
      </c>
      <c r="BT3" s="11" t="s">
        <v>47</v>
      </c>
      <c r="BU3" s="11" t="s">
        <v>48</v>
      </c>
      <c r="BV3" s="11" t="s">
        <v>27</v>
      </c>
      <c r="BW3" s="11" t="s">
        <v>49</v>
      </c>
      <c r="BX3" s="11" t="s">
        <v>50</v>
      </c>
      <c r="BY3" s="16" t="s">
        <v>51</v>
      </c>
      <c r="BZ3" s="11" t="s">
        <v>52</v>
      </c>
      <c r="CA3" s="24" t="s">
        <v>53</v>
      </c>
      <c r="CB3" s="11" t="s">
        <v>46</v>
      </c>
      <c r="CC3" s="11" t="s">
        <v>47</v>
      </c>
      <c r="CD3" s="11" t="s">
        <v>48</v>
      </c>
      <c r="CE3" s="11" t="s">
        <v>54</v>
      </c>
      <c r="CF3" s="11" t="s">
        <v>55</v>
      </c>
      <c r="CG3" s="25" t="s">
        <v>49</v>
      </c>
      <c r="CH3" s="26"/>
      <c r="CI3" s="27" t="s">
        <v>1001</v>
      </c>
      <c r="CJ3" s="27" t="s">
        <v>1002</v>
      </c>
      <c r="IR3" s="28" t="s">
        <v>56</v>
      </c>
      <c r="IS3" s="29">
        <v>0.125</v>
      </c>
    </row>
    <row r="4" spans="1:86" ht="13.5">
      <c r="A4" s="30">
        <v>3</v>
      </c>
      <c r="B4" s="31">
        <v>1</v>
      </c>
      <c r="C4" s="32" t="s">
        <v>57</v>
      </c>
      <c r="D4" s="33">
        <v>0.8402777777777778</v>
      </c>
      <c r="E4" s="223" t="s">
        <v>58</v>
      </c>
      <c r="F4" s="33">
        <v>0.9444444444444445</v>
      </c>
      <c r="G4" s="33" t="s">
        <v>59</v>
      </c>
      <c r="H4" s="34">
        <f>IF(G4="","",(HOUR(G4)+MINUTE(G4)/60)*$IQ$2)</f>
        <v>150</v>
      </c>
      <c r="I4" s="33"/>
      <c r="J4" s="230" t="s">
        <v>60</v>
      </c>
      <c r="K4" s="33"/>
      <c r="L4" s="33" t="s">
        <v>60</v>
      </c>
      <c r="M4" s="33">
        <v>0.8541666666666666</v>
      </c>
      <c r="N4" s="223" t="s">
        <v>58</v>
      </c>
      <c r="O4" s="33">
        <v>0.9583333333333334</v>
      </c>
      <c r="P4" s="33">
        <v>0.10416666666666674</v>
      </c>
      <c r="Q4" s="33">
        <v>0.8541666666666666</v>
      </c>
      <c r="R4" s="223" t="s">
        <v>58</v>
      </c>
      <c r="S4" s="33">
        <v>0.9583333333333334</v>
      </c>
      <c r="T4" s="33">
        <v>0.10416666666666674</v>
      </c>
      <c r="U4" s="33">
        <v>0.8541666666666666</v>
      </c>
      <c r="V4" s="223" t="s">
        <v>58</v>
      </c>
      <c r="W4" s="33">
        <v>0.9583333333333334</v>
      </c>
      <c r="X4" s="33">
        <v>0.10416666666666674</v>
      </c>
      <c r="Y4" s="36">
        <v>0.8402777777777778</v>
      </c>
      <c r="Z4" s="36">
        <v>0.9583333333333334</v>
      </c>
      <c r="AA4" s="36">
        <v>0.11805555555555558</v>
      </c>
      <c r="AB4" s="36">
        <f aca="true" t="shared" si="0" ref="AB4:AB67">Y4-$IS$2+$IS$3</f>
        <v>0.9548611111111112</v>
      </c>
      <c r="AC4" s="36">
        <f aca="true" t="shared" si="1" ref="AC4:AC67">Z4+$IS$3</f>
        <v>1.0833333333333335</v>
      </c>
      <c r="AD4" s="37">
        <f>IF(AB4&lt;=AC4,AC4-AB4,AC4+24-AB4)</f>
        <v>0.12847222222222232</v>
      </c>
      <c r="AE4" s="38">
        <v>0.8402777777777778</v>
      </c>
      <c r="AF4" s="36">
        <v>0.9583333333333334</v>
      </c>
      <c r="AG4" s="39">
        <f aca="true" t="shared" si="2" ref="AG4:AG19">IF(OR(AE4="",AF4=""),"",IF(AF4&gt;=AE4,AF4-AE4,AF4+24-AE4))</f>
        <v>0.11805555555555558</v>
      </c>
      <c r="AH4" s="135">
        <f>IF($G4="",0,IF(OR(AG4="",AG4="-"),VALUE(LEFT(TEXT($G4,"hh:mm"),2))+VALUE(RIGHT(TEXT($G4,"hh:mm"),2)/60),IF($G4-AG4&lt;=0,0,VALUE(LEFT(TEXT(($G4-AG4),"hh:mm"),2))+VALUE(RIGHT(TEXT(($G4-AG4),"hh:mm"),2)/60))))</f>
        <v>0</v>
      </c>
      <c r="AI4" s="36">
        <v>0.85</v>
      </c>
      <c r="AJ4" s="36">
        <v>0.9576388888888889</v>
      </c>
      <c r="AK4" s="39">
        <f aca="true" t="shared" si="3" ref="AK4:AK19">IF(OR(AI4="",AJ4=""),"",IF(AJ4&gt;=AI4,AJ4-AI4,AJ4+24-AI4))</f>
        <v>0.10763888888888895</v>
      </c>
      <c r="AL4" s="135">
        <f>IF($G4="",0,IF(OR(AK4="",AK4="-"),VALUE(LEFT(TEXT($G4,"hh:mm"),2))+VALUE(RIGHT(TEXT($G4,"hh:mm"),2)/60),IF($G4-AK4&lt;=0,0,VALUE(LEFT(TEXT(($G4-AK4),"hh:mm"),2))+VALUE(RIGHT(TEXT(($G4-AK4),"hh:mm"),2)/60))))</f>
        <v>0</v>
      </c>
      <c r="AM4" s="33">
        <v>0.8402777777777778</v>
      </c>
      <c r="AN4" s="33">
        <v>0.9583333333333334</v>
      </c>
      <c r="AO4" s="39">
        <f aca="true" t="shared" si="4" ref="AO4:AO21">IF(OR(AM4="",AN4=""),"",IF(AN4&gt;=AM4,AN4-AM4,AN4+24-AM4))</f>
        <v>0.11805555555555558</v>
      </c>
      <c r="AP4" s="33">
        <v>0.8402777777777778</v>
      </c>
      <c r="AQ4" s="33">
        <v>0.9583333333333334</v>
      </c>
      <c r="AR4" s="39">
        <f aca="true" t="shared" si="5" ref="AR4:AR21">IF(OR(AP4="",AQ4=""),"",IF(AQ4&gt;=AP4,AQ4-AP4,AQ4+24-AP4))</f>
        <v>0.11805555555555558</v>
      </c>
      <c r="AS4" s="33">
        <v>0.8333333333333334</v>
      </c>
      <c r="AT4" s="33">
        <v>0.9583333333333334</v>
      </c>
      <c r="AU4" s="39">
        <f aca="true" t="shared" si="6" ref="AU4:AU19">IF(OR(AS4="",AT4=""),"",IF(AT4&gt;=AS4,AT4-AS4,AT4+24-AS4))</f>
        <v>0.125</v>
      </c>
      <c r="AV4" s="36"/>
      <c r="AW4" s="36"/>
      <c r="AX4" s="40">
        <f aca="true" t="shared" si="7" ref="AX4:AX21">IF(OR(AV4="",AW4=""),"",IF(AW4&gt;=AV4,AW4-AV4,AW4+24-AV4))</f>
      </c>
      <c r="AY4" s="36">
        <v>0.8402777777777778</v>
      </c>
      <c r="AZ4" s="36">
        <v>0.9583333333333334</v>
      </c>
      <c r="BA4" s="39">
        <f aca="true" t="shared" si="8" ref="BA4:BA21">IF(OR(AY4="",AZ4=""),"",IF(AZ4&gt;=AY4,AZ4-AY4,AZ4+24-AY4))</f>
        <v>0.11805555555555558</v>
      </c>
      <c r="BB4" s="36"/>
      <c r="BC4" s="36"/>
      <c r="BD4" s="39">
        <f aca="true" t="shared" si="9" ref="BD4:BD19">IF(OR(BB4="",BC4=""),"",IF(BC4&gt;=BB4,BC4-BB4,BC4+24-BB4))</f>
      </c>
      <c r="BE4" s="135">
        <f>IF($L4="",0,IF(OR(BD4="",BD4="-"),VALUE(LEFT(TEXT($L4,"hh:mm"),2))+VALUE(RIGHT(TEXT($L4,"hh:mm"),2)/60),IF($L4-BD4&lt;=0,0,VALUE(LEFT(TEXT(($L4-BD4),"hh:mm"),2))+VALUE(RIGHT(TEXT(($L4-BD4),"hh:mm"),2)/60))))</f>
        <v>0</v>
      </c>
      <c r="BF4" s="36"/>
      <c r="BG4" s="36"/>
      <c r="BH4" s="39">
        <f aca="true" t="shared" si="10" ref="BH4:BH19">IF(OR(BF4="",BG4=""),"",IF(BG4&gt;=BF4,BG4-BF4,BG4+24-BF4))</f>
      </c>
      <c r="BI4" s="135">
        <f>IF($L4="",0,IF(OR(BH4="",BH4="-"),VALUE(LEFT(TEXT($L4,"hh:mm"),2))+VALUE(RIGHT(TEXT($L4,"hh:mm"),2)/60),IF($L4-BH4&lt;=0,0,VALUE(LEFT(TEXT(($L4-BH4),"hh:mm"),2))+VALUE(RIGHT(TEXT(($L4-BH4),"hh:mm"),2)/60))))</f>
        <v>0</v>
      </c>
      <c r="BJ4" s="41">
        <v>3</v>
      </c>
      <c r="BK4" s="42">
        <v>0</v>
      </c>
      <c r="BL4" s="42">
        <v>0.0022106481481481478</v>
      </c>
      <c r="BM4" s="43">
        <f>IF(OR(BK4="",BL4=""),"",IF(BL4&gt;=BK4,BL4-BK4,BL4+24-BK4))</f>
        <v>0.0022106481481481478</v>
      </c>
      <c r="BN4" s="206">
        <v>1</v>
      </c>
      <c r="BO4" s="206">
        <v>1</v>
      </c>
      <c r="BP4" s="214" t="s">
        <v>18</v>
      </c>
      <c r="BQ4" s="44" t="s">
        <v>61</v>
      </c>
      <c r="BR4" s="44" t="s">
        <v>61</v>
      </c>
      <c r="BS4" s="35" t="s">
        <v>62</v>
      </c>
      <c r="BT4" s="35" t="s">
        <v>63</v>
      </c>
      <c r="BU4" s="35" t="s">
        <v>63</v>
      </c>
      <c r="BV4" s="35" t="s">
        <v>63</v>
      </c>
      <c r="BW4" s="35" t="s">
        <v>63</v>
      </c>
      <c r="BX4" s="35" t="s">
        <v>64</v>
      </c>
      <c r="BY4" s="36">
        <v>0.938888888888889</v>
      </c>
      <c r="BZ4" s="35" t="s">
        <v>65</v>
      </c>
      <c r="CA4" s="45" t="s">
        <v>66</v>
      </c>
      <c r="CB4" s="35" t="s">
        <v>62</v>
      </c>
      <c r="CC4" s="35" t="s">
        <v>63</v>
      </c>
      <c r="CD4" s="35" t="s">
        <v>63</v>
      </c>
      <c r="CE4" s="35" t="s">
        <v>63</v>
      </c>
      <c r="CF4" s="35" t="s">
        <v>63</v>
      </c>
      <c r="CG4" s="35" t="s">
        <v>63</v>
      </c>
      <c r="CH4" s="46"/>
    </row>
    <row r="5" spans="1:253" ht="33.75">
      <c r="A5" s="48">
        <v>3</v>
      </c>
      <c r="B5" s="49">
        <v>2</v>
      </c>
      <c r="C5" s="50" t="s">
        <v>67</v>
      </c>
      <c r="D5" s="51">
        <v>0.8333333333333334</v>
      </c>
      <c r="E5" s="224" t="s">
        <v>68</v>
      </c>
      <c r="F5" s="51">
        <v>0.9583333333333334</v>
      </c>
      <c r="G5" s="51" t="s">
        <v>69</v>
      </c>
      <c r="H5" s="52">
        <f aca="true" t="shared" si="11" ref="H5:H64">IF(G5="","",(HOUR(G5)+MINUTE(G5)/60)*$IQ$2)</f>
        <v>180</v>
      </c>
      <c r="I5" s="51"/>
      <c r="J5" s="231" t="s">
        <v>60</v>
      </c>
      <c r="K5" s="51"/>
      <c r="L5" s="51" t="s">
        <v>60</v>
      </c>
      <c r="M5" s="51">
        <v>0.84375</v>
      </c>
      <c r="N5" s="224" t="s">
        <v>68</v>
      </c>
      <c r="O5" s="51">
        <v>0.96875</v>
      </c>
      <c r="P5" s="51">
        <v>0.125</v>
      </c>
      <c r="Q5" s="51">
        <v>0.84375</v>
      </c>
      <c r="R5" s="224" t="s">
        <v>68</v>
      </c>
      <c r="S5" s="51">
        <v>0.96875</v>
      </c>
      <c r="T5" s="51">
        <v>0.125</v>
      </c>
      <c r="U5" s="51">
        <v>0.84375</v>
      </c>
      <c r="V5" s="224" t="s">
        <v>68</v>
      </c>
      <c r="W5" s="51">
        <v>0.96875</v>
      </c>
      <c r="X5" s="51">
        <v>0.125</v>
      </c>
      <c r="Y5" s="53">
        <v>0.8333333333333334</v>
      </c>
      <c r="Z5" s="53">
        <v>0.96875</v>
      </c>
      <c r="AA5" s="53">
        <v>0.13541666666666663</v>
      </c>
      <c r="AB5" s="53">
        <f t="shared" si="0"/>
        <v>0.9479166666666667</v>
      </c>
      <c r="AC5" s="53">
        <f t="shared" si="1"/>
        <v>1.09375</v>
      </c>
      <c r="AD5" s="54">
        <f aca="true" t="shared" si="12" ref="AD5:AD68">IF(AB5&lt;=AC5,AC5-AB5,AC5+24-AB5)</f>
        <v>0.14583333333333326</v>
      </c>
      <c r="AE5" s="55">
        <v>0.8333333333333334</v>
      </c>
      <c r="AF5" s="53">
        <v>0.9583333333333334</v>
      </c>
      <c r="AG5" s="56">
        <f t="shared" si="2"/>
        <v>0.125</v>
      </c>
      <c r="AH5" s="136">
        <f aca="true" t="shared" si="13" ref="AH5:AH68">IF($G5="",0,IF(OR(AG5="",AG5="-"),VALUE(LEFT(TEXT($G5,"hh:mm"),2))+VALUE(RIGHT(TEXT($G5,"hh:mm"),2)/60),IF($G5-AG5&lt;=0,0,VALUE(LEFT(TEXT(($G5-AG5),"hh:mm"),2))+VALUE(RIGHT(TEXT(($G5-AG5),"hh:mm"),2)/60))))</f>
        <v>0</v>
      </c>
      <c r="AI5" s="53">
        <v>0.842361111111111</v>
      </c>
      <c r="AJ5" s="53">
        <v>0.970138888888889</v>
      </c>
      <c r="AK5" s="56">
        <f t="shared" si="3"/>
        <v>0.127777777777778</v>
      </c>
      <c r="AL5" s="136">
        <f aca="true" t="shared" si="14" ref="AL5:AL68">IF($G5="",0,IF(OR(AK5="",AK5="-"),VALUE(LEFT(TEXT($G5,"hh:mm"),2))+VALUE(RIGHT(TEXT($G5,"hh:mm"),2)/60),IF($G5-AK5&lt;=0,0,VALUE(LEFT(TEXT(($G5-AK5),"hh:mm"),2))+VALUE(RIGHT(TEXT(($G5-AK5),"hh:mm"),2)/60))))</f>
        <v>0</v>
      </c>
      <c r="AM5" s="51">
        <v>0.8305555555555556</v>
      </c>
      <c r="AN5" s="51">
        <v>0.967361111111111</v>
      </c>
      <c r="AO5" s="56">
        <f t="shared" si="4"/>
        <v>0.1368055555555554</v>
      </c>
      <c r="AP5" s="51">
        <v>0.85</v>
      </c>
      <c r="AQ5" s="51">
        <v>0.967361111111111</v>
      </c>
      <c r="AR5" s="56">
        <f t="shared" si="5"/>
        <v>0.11736111111111103</v>
      </c>
      <c r="AS5" s="51">
        <v>0.8312499999999999</v>
      </c>
      <c r="AT5" s="51">
        <v>0.967361111111111</v>
      </c>
      <c r="AU5" s="56">
        <f t="shared" si="6"/>
        <v>0.13611111111111107</v>
      </c>
      <c r="AV5" s="53"/>
      <c r="AW5" s="53"/>
      <c r="AX5" s="57">
        <f t="shared" si="7"/>
      </c>
      <c r="AY5" s="53">
        <v>0.8263888888888888</v>
      </c>
      <c r="AZ5" s="53">
        <v>0.9583333333333334</v>
      </c>
      <c r="BA5" s="56">
        <f t="shared" si="8"/>
        <v>0.13194444444444453</v>
      </c>
      <c r="BB5" s="53"/>
      <c r="BC5" s="53"/>
      <c r="BD5" s="56">
        <f t="shared" si="9"/>
      </c>
      <c r="BE5" s="136">
        <f aca="true" t="shared" si="15" ref="BE5:BE68">IF($L5="",0,IF(OR(BD5="",BD5="-"),VALUE(LEFT(TEXT($L5,"hh:mm"),2))+VALUE(RIGHT(TEXT($L5,"hh:mm"),2)/60),IF($L5-BD5&lt;=0,0,VALUE(LEFT(TEXT(($L5-BD5),"hh:mm"),2))+VALUE(RIGHT(TEXT(($L5-BD5),"hh:mm"),2)/60))))</f>
        <v>0</v>
      </c>
      <c r="BF5" s="53"/>
      <c r="BG5" s="53"/>
      <c r="BH5" s="56">
        <f t="shared" si="10"/>
      </c>
      <c r="BI5" s="136">
        <f aca="true" t="shared" si="16" ref="BI5:BI68">IF($L5="",0,IF(OR(BH5="",BH5="-"),VALUE(LEFT(TEXT($L5,"hh:mm"),2))+VALUE(RIGHT(TEXT($L5,"hh:mm"),2)/60),IF($L5-BH5&lt;=0,0,VALUE(LEFT(TEXT(($L5-BH5),"hh:mm"),2))+VALUE(RIGHT(TEXT(($L5-BH5),"hh:mm"),2)/60))))</f>
        <v>0</v>
      </c>
      <c r="BJ5" s="58">
        <v>3</v>
      </c>
      <c r="BK5" s="59">
        <v>0.0022106481481481478</v>
      </c>
      <c r="BL5" s="59">
        <v>0.004699074074074074</v>
      </c>
      <c r="BM5" s="60">
        <f aca="true" t="shared" si="17" ref="BM5:BM68">IF(OR(BK5="",BL5=""),"",IF(BL5&gt;=BK5,BL5-BK5,BL5+24-BK5))</f>
        <v>0.0024884259259259265</v>
      </c>
      <c r="BN5" s="207">
        <v>2</v>
      </c>
      <c r="BO5" s="207">
        <v>1</v>
      </c>
      <c r="BP5" s="215" t="s">
        <v>18</v>
      </c>
      <c r="BQ5" s="44" t="s">
        <v>61</v>
      </c>
      <c r="BR5" s="44" t="s">
        <v>61</v>
      </c>
      <c r="BS5" s="44" t="s">
        <v>62</v>
      </c>
      <c r="BT5" s="44" t="s">
        <v>63</v>
      </c>
      <c r="BU5" s="44" t="s">
        <v>63</v>
      </c>
      <c r="BV5" s="44" t="s">
        <v>63</v>
      </c>
      <c r="BW5" s="44" t="s">
        <v>63</v>
      </c>
      <c r="BX5" s="44" t="s">
        <v>64</v>
      </c>
      <c r="BY5" s="61" t="s">
        <v>70</v>
      </c>
      <c r="BZ5" s="44" t="s">
        <v>65</v>
      </c>
      <c r="CA5" s="45" t="s">
        <v>71</v>
      </c>
      <c r="CB5" s="44" t="s">
        <v>62</v>
      </c>
      <c r="CC5" s="35" t="s">
        <v>63</v>
      </c>
      <c r="CD5" s="35" t="s">
        <v>63</v>
      </c>
      <c r="CE5" s="35" t="s">
        <v>63</v>
      </c>
      <c r="CF5" s="35" t="s">
        <v>63</v>
      </c>
      <c r="CG5" s="35" t="s">
        <v>63</v>
      </c>
      <c r="CH5" s="62" t="s">
        <v>72</v>
      </c>
      <c r="IS5" s="47" t="s">
        <v>73</v>
      </c>
    </row>
    <row r="6" spans="1:253" ht="13.5">
      <c r="A6" s="48">
        <v>3</v>
      </c>
      <c r="B6" s="49">
        <v>3</v>
      </c>
      <c r="C6" s="50" t="s">
        <v>74</v>
      </c>
      <c r="D6" s="51">
        <v>0.8263888888888888</v>
      </c>
      <c r="E6" s="224" t="s">
        <v>75</v>
      </c>
      <c r="F6" s="51">
        <v>0.9722222222222222</v>
      </c>
      <c r="G6" s="51" t="s">
        <v>76</v>
      </c>
      <c r="H6" s="52">
        <f t="shared" si="11"/>
        <v>210</v>
      </c>
      <c r="I6" s="51">
        <v>0.875</v>
      </c>
      <c r="J6" s="231" t="s">
        <v>75</v>
      </c>
      <c r="K6" s="51">
        <v>0.9375</v>
      </c>
      <c r="L6" s="51">
        <v>0.0625</v>
      </c>
      <c r="M6" s="51">
        <v>0.8333333333333334</v>
      </c>
      <c r="N6" s="224" t="s">
        <v>75</v>
      </c>
      <c r="O6" s="51">
        <v>0.96875</v>
      </c>
      <c r="P6" s="51">
        <v>0.13541666666666663</v>
      </c>
      <c r="Q6" s="51">
        <v>0.8333333333333334</v>
      </c>
      <c r="R6" s="224" t="s">
        <v>75</v>
      </c>
      <c r="S6" s="51">
        <v>0.96875</v>
      </c>
      <c r="T6" s="51">
        <v>0.13541666666666663</v>
      </c>
      <c r="U6" s="51">
        <v>0.8333333333333334</v>
      </c>
      <c r="V6" s="224" t="s">
        <v>75</v>
      </c>
      <c r="W6" s="51">
        <v>0.96875</v>
      </c>
      <c r="X6" s="51">
        <v>0.13541666666666663</v>
      </c>
      <c r="Y6" s="53">
        <v>0.8263888888888888</v>
      </c>
      <c r="Z6" s="53">
        <v>0.9722222222222222</v>
      </c>
      <c r="AA6" s="53">
        <v>0.14583333333333337</v>
      </c>
      <c r="AB6" s="53">
        <f t="shared" si="0"/>
        <v>0.9409722222222222</v>
      </c>
      <c r="AC6" s="53">
        <f t="shared" si="1"/>
        <v>1.0972222222222223</v>
      </c>
      <c r="AD6" s="54">
        <f t="shared" si="12"/>
        <v>0.1562500000000001</v>
      </c>
      <c r="AE6" s="55">
        <v>0.8263888888888888</v>
      </c>
      <c r="AF6" s="53">
        <v>0.9791666666666666</v>
      </c>
      <c r="AG6" s="56">
        <f t="shared" si="2"/>
        <v>0.1527777777777778</v>
      </c>
      <c r="AH6" s="136">
        <f t="shared" si="13"/>
        <v>0</v>
      </c>
      <c r="AI6" s="53">
        <v>0.8263888888888888</v>
      </c>
      <c r="AJ6" s="53">
        <v>0.9763888888888889</v>
      </c>
      <c r="AK6" s="56">
        <f t="shared" si="3"/>
        <v>0.15000000000000002</v>
      </c>
      <c r="AL6" s="136">
        <f t="shared" si="14"/>
        <v>0</v>
      </c>
      <c r="AM6" s="51">
        <v>0.8236111111111111</v>
      </c>
      <c r="AN6" s="51">
        <v>0.9736111111111111</v>
      </c>
      <c r="AO6" s="56">
        <f t="shared" si="4"/>
        <v>0.15000000000000002</v>
      </c>
      <c r="AP6" s="51">
        <v>0.8243055555555556</v>
      </c>
      <c r="AQ6" s="51">
        <v>0.9743055555555555</v>
      </c>
      <c r="AR6" s="56">
        <f t="shared" si="5"/>
        <v>0.1499999999999999</v>
      </c>
      <c r="AS6" s="51">
        <v>0.8312499999999999</v>
      </c>
      <c r="AT6" s="51">
        <v>0.9736111111111111</v>
      </c>
      <c r="AU6" s="56">
        <f t="shared" si="6"/>
        <v>0.14236111111111116</v>
      </c>
      <c r="AV6" s="53"/>
      <c r="AW6" s="53"/>
      <c r="AX6" s="57">
        <f t="shared" si="7"/>
      </c>
      <c r="AY6" s="53">
        <v>0.8333333333333334</v>
      </c>
      <c r="AZ6" s="53">
        <v>0.9763888888888889</v>
      </c>
      <c r="BA6" s="56">
        <f t="shared" si="8"/>
        <v>0.1430555555555555</v>
      </c>
      <c r="BB6" s="53">
        <v>0.875</v>
      </c>
      <c r="BC6" s="53">
        <v>0.9375</v>
      </c>
      <c r="BD6" s="56">
        <f t="shared" si="9"/>
        <v>0.0625</v>
      </c>
      <c r="BE6" s="136">
        <f t="shared" si="15"/>
        <v>0</v>
      </c>
      <c r="BF6" s="53">
        <v>0.875</v>
      </c>
      <c r="BG6" s="53">
        <v>0.9375</v>
      </c>
      <c r="BH6" s="56">
        <f t="shared" si="10"/>
        <v>0.0625</v>
      </c>
      <c r="BI6" s="136">
        <f t="shared" si="16"/>
        <v>0</v>
      </c>
      <c r="BJ6" s="58">
        <v>3</v>
      </c>
      <c r="BK6" s="59">
        <v>0.004699074074074074</v>
      </c>
      <c r="BL6" s="59">
        <v>0.0070486111111111105</v>
      </c>
      <c r="BM6" s="60">
        <f t="shared" si="17"/>
        <v>0.0023495370370370363</v>
      </c>
      <c r="BN6" s="207">
        <v>3</v>
      </c>
      <c r="BO6" s="207">
        <v>1</v>
      </c>
      <c r="BP6" s="215" t="s">
        <v>19</v>
      </c>
      <c r="BQ6" s="44" t="s">
        <v>61</v>
      </c>
      <c r="BR6" s="44" t="s">
        <v>61</v>
      </c>
      <c r="BS6" s="44" t="s">
        <v>62</v>
      </c>
      <c r="BT6" s="44" t="s">
        <v>63</v>
      </c>
      <c r="BU6" s="44" t="s">
        <v>63</v>
      </c>
      <c r="BV6" s="44" t="s">
        <v>63</v>
      </c>
      <c r="BW6" s="44" t="s">
        <v>63</v>
      </c>
      <c r="BX6" s="44" t="s">
        <v>64</v>
      </c>
      <c r="BY6" s="53">
        <v>0.8430555555555556</v>
      </c>
      <c r="BZ6" s="44" t="s">
        <v>65</v>
      </c>
      <c r="CA6" s="45" t="s">
        <v>71</v>
      </c>
      <c r="CB6" s="44" t="s">
        <v>62</v>
      </c>
      <c r="CC6" s="44" t="s">
        <v>63</v>
      </c>
      <c r="CD6" s="44" t="s">
        <v>63</v>
      </c>
      <c r="CE6" s="44" t="s">
        <v>63</v>
      </c>
      <c r="CF6" s="44" t="s">
        <v>63</v>
      </c>
      <c r="CG6" s="44" t="s">
        <v>63</v>
      </c>
      <c r="CH6" s="62"/>
      <c r="IS6" s="47" t="s">
        <v>77</v>
      </c>
    </row>
    <row r="7" spans="1:253" ht="13.5">
      <c r="A7" s="48">
        <v>3</v>
      </c>
      <c r="B7" s="49">
        <v>4</v>
      </c>
      <c r="C7" s="50" t="s">
        <v>78</v>
      </c>
      <c r="D7" s="51">
        <v>0.8194444444444445</v>
      </c>
      <c r="E7" s="224" t="s">
        <v>79</v>
      </c>
      <c r="F7" s="51">
        <v>0.9861111111111112</v>
      </c>
      <c r="G7" s="51" t="s">
        <v>80</v>
      </c>
      <c r="H7" s="52">
        <f t="shared" si="11"/>
        <v>240</v>
      </c>
      <c r="I7" s="51">
        <v>0.8645833333333334</v>
      </c>
      <c r="J7" s="231" t="s">
        <v>79</v>
      </c>
      <c r="K7" s="51">
        <v>0.9479166666666666</v>
      </c>
      <c r="L7" s="51">
        <v>0.08333333333333326</v>
      </c>
      <c r="M7" s="51">
        <v>0.8333333333333334</v>
      </c>
      <c r="N7" s="224" t="s">
        <v>79</v>
      </c>
      <c r="O7" s="51">
        <v>0.9791666666666666</v>
      </c>
      <c r="P7" s="51">
        <v>0.14583333333333326</v>
      </c>
      <c r="Q7" s="51">
        <v>0.8333333333333334</v>
      </c>
      <c r="R7" s="224" t="s">
        <v>79</v>
      </c>
      <c r="S7" s="51">
        <v>0.9791666666666666</v>
      </c>
      <c r="T7" s="51">
        <v>0.14583333333333326</v>
      </c>
      <c r="U7" s="51">
        <v>0.8333333333333334</v>
      </c>
      <c r="V7" s="224" t="s">
        <v>79</v>
      </c>
      <c r="W7" s="51">
        <v>0.9791666666666666</v>
      </c>
      <c r="X7" s="51">
        <v>0.14583333333333326</v>
      </c>
      <c r="Y7" s="53">
        <v>0.8194444444444445</v>
      </c>
      <c r="Z7" s="53">
        <v>0.9861111111111112</v>
      </c>
      <c r="AA7" s="53">
        <v>0.16666666666666663</v>
      </c>
      <c r="AB7" s="53">
        <f t="shared" si="0"/>
        <v>0.9340277777777779</v>
      </c>
      <c r="AC7" s="53">
        <f t="shared" si="1"/>
        <v>1.1111111111111112</v>
      </c>
      <c r="AD7" s="54">
        <f t="shared" si="12"/>
        <v>0.17708333333333326</v>
      </c>
      <c r="AE7" s="55">
        <v>0.8194444444444445</v>
      </c>
      <c r="AF7" s="53">
        <v>0.9861111111111112</v>
      </c>
      <c r="AG7" s="56">
        <f t="shared" si="2"/>
        <v>0.16666666666666663</v>
      </c>
      <c r="AH7" s="136">
        <f t="shared" si="13"/>
        <v>0</v>
      </c>
      <c r="AI7" s="53">
        <v>0.8194444444444445</v>
      </c>
      <c r="AJ7" s="53">
        <v>0.9916666666666667</v>
      </c>
      <c r="AK7" s="56">
        <f t="shared" si="3"/>
        <v>0.17222222222222217</v>
      </c>
      <c r="AL7" s="136">
        <f t="shared" si="14"/>
        <v>0</v>
      </c>
      <c r="AM7" s="51">
        <v>0.8180555555555555</v>
      </c>
      <c r="AN7" s="51">
        <v>0.9798611111111111</v>
      </c>
      <c r="AO7" s="56">
        <f t="shared" si="4"/>
        <v>0.16180555555555554</v>
      </c>
      <c r="AP7" s="51">
        <v>0.8180555555555555</v>
      </c>
      <c r="AQ7" s="51">
        <v>0.8305555555555556</v>
      </c>
      <c r="AR7" s="56">
        <f t="shared" si="5"/>
        <v>0.012500000000000067</v>
      </c>
      <c r="AS7" s="51">
        <v>0.8180555555555555</v>
      </c>
      <c r="AT7" s="51">
        <v>0.9798611111111111</v>
      </c>
      <c r="AU7" s="56">
        <f t="shared" si="6"/>
        <v>0.16180555555555554</v>
      </c>
      <c r="AV7" s="53"/>
      <c r="AW7" s="53"/>
      <c r="AX7" s="57">
        <f t="shared" si="7"/>
      </c>
      <c r="AY7" s="53">
        <v>0.8194444444444445</v>
      </c>
      <c r="AZ7" s="53">
        <v>0.9861111111111112</v>
      </c>
      <c r="BA7" s="56">
        <f t="shared" si="8"/>
        <v>0.16666666666666663</v>
      </c>
      <c r="BB7" s="53">
        <v>0.8645833333333334</v>
      </c>
      <c r="BC7" s="53">
        <v>0.9479166666666666</v>
      </c>
      <c r="BD7" s="56">
        <f t="shared" si="9"/>
        <v>0.08333333333333326</v>
      </c>
      <c r="BE7" s="136">
        <f t="shared" si="15"/>
        <v>0</v>
      </c>
      <c r="BF7" s="53">
        <v>0.8645833333333334</v>
      </c>
      <c r="BG7" s="53">
        <v>0.9479166666666666</v>
      </c>
      <c r="BH7" s="56">
        <f t="shared" si="10"/>
        <v>0.08333333333333326</v>
      </c>
      <c r="BI7" s="136">
        <f t="shared" si="16"/>
        <v>0</v>
      </c>
      <c r="BJ7" s="58">
        <v>3</v>
      </c>
      <c r="BK7" s="59">
        <v>0.0070486111111111105</v>
      </c>
      <c r="BL7" s="59">
        <v>0.009791666666666666</v>
      </c>
      <c r="BM7" s="60">
        <f t="shared" si="17"/>
        <v>0.002743055555555555</v>
      </c>
      <c r="BN7" s="207">
        <v>4</v>
      </c>
      <c r="BO7" s="207">
        <v>1</v>
      </c>
      <c r="BP7" s="215" t="s">
        <v>19</v>
      </c>
      <c r="BQ7" s="44" t="s">
        <v>77</v>
      </c>
      <c r="BR7" s="44" t="s">
        <v>77</v>
      </c>
      <c r="BS7" s="44" t="s">
        <v>62</v>
      </c>
      <c r="BT7" s="44" t="s">
        <v>63</v>
      </c>
      <c r="BU7" s="44" t="s">
        <v>63</v>
      </c>
      <c r="BV7" s="44" t="s">
        <v>63</v>
      </c>
      <c r="BW7" s="44" t="s">
        <v>63</v>
      </c>
      <c r="BX7" s="44" t="s">
        <v>64</v>
      </c>
      <c r="BY7" s="53" t="s">
        <v>81</v>
      </c>
      <c r="BZ7" s="44" t="s">
        <v>65</v>
      </c>
      <c r="CA7" s="45" t="s">
        <v>71</v>
      </c>
      <c r="CB7" s="44" t="s">
        <v>62</v>
      </c>
      <c r="CC7" s="44" t="s">
        <v>63</v>
      </c>
      <c r="CD7" s="44" t="s">
        <v>63</v>
      </c>
      <c r="CE7" s="44" t="s">
        <v>63</v>
      </c>
      <c r="CF7" s="44" t="s">
        <v>63</v>
      </c>
      <c r="CG7" s="44" t="s">
        <v>63</v>
      </c>
      <c r="CH7" s="62"/>
      <c r="IS7" s="47" t="s">
        <v>82</v>
      </c>
    </row>
    <row r="8" spans="1:86" ht="13.5">
      <c r="A8" s="48">
        <v>3</v>
      </c>
      <c r="B8" s="49">
        <v>5</v>
      </c>
      <c r="C8" s="50" t="s">
        <v>83</v>
      </c>
      <c r="D8" s="51">
        <v>0.8125</v>
      </c>
      <c r="E8" s="224" t="s">
        <v>84</v>
      </c>
      <c r="F8" s="51">
        <v>0.9791666666666666</v>
      </c>
      <c r="G8" s="51" t="s">
        <v>80</v>
      </c>
      <c r="H8" s="52">
        <f t="shared" si="11"/>
        <v>240</v>
      </c>
      <c r="I8" s="51">
        <v>0.8541666666666666</v>
      </c>
      <c r="J8" s="231" t="s">
        <v>84</v>
      </c>
      <c r="K8" s="51">
        <v>0.9583333333333334</v>
      </c>
      <c r="L8" s="51">
        <v>0.10416666666666674</v>
      </c>
      <c r="M8" s="51">
        <v>0.8229166666666666</v>
      </c>
      <c r="N8" s="224" t="s">
        <v>84</v>
      </c>
      <c r="O8" s="51">
        <v>0.9895833333333334</v>
      </c>
      <c r="P8" s="51">
        <v>0.16666666666666674</v>
      </c>
      <c r="Q8" s="51">
        <v>0.8229166666666666</v>
      </c>
      <c r="R8" s="224" t="s">
        <v>84</v>
      </c>
      <c r="S8" s="51">
        <v>0.9895833333333334</v>
      </c>
      <c r="T8" s="51">
        <v>0.16666666666666674</v>
      </c>
      <c r="U8" s="51">
        <v>0.8229166666666666</v>
      </c>
      <c r="V8" s="224" t="s">
        <v>84</v>
      </c>
      <c r="W8" s="51">
        <v>0.9895833333333334</v>
      </c>
      <c r="X8" s="51">
        <v>0.16666666666666674</v>
      </c>
      <c r="Y8" s="53">
        <v>0.8125</v>
      </c>
      <c r="Z8" s="53">
        <v>0.9895833333333334</v>
      </c>
      <c r="AA8" s="53">
        <v>0.17708333333333337</v>
      </c>
      <c r="AB8" s="53">
        <f t="shared" si="0"/>
        <v>0.9270833333333334</v>
      </c>
      <c r="AC8" s="53">
        <f t="shared" si="1"/>
        <v>1.1145833333333335</v>
      </c>
      <c r="AD8" s="54">
        <f t="shared" si="12"/>
        <v>0.1875000000000001</v>
      </c>
      <c r="AE8" s="55">
        <v>0.8125</v>
      </c>
      <c r="AF8" s="53">
        <v>0.9791666666666666</v>
      </c>
      <c r="AG8" s="56">
        <f t="shared" si="2"/>
        <v>0.16666666666666663</v>
      </c>
      <c r="AH8" s="136">
        <f t="shared" si="13"/>
        <v>0</v>
      </c>
      <c r="AI8" s="53">
        <v>0.8125</v>
      </c>
      <c r="AJ8" s="53">
        <v>0.9840277777777778</v>
      </c>
      <c r="AK8" s="56">
        <f t="shared" si="3"/>
        <v>0.17152777777777783</v>
      </c>
      <c r="AL8" s="136">
        <f t="shared" si="14"/>
        <v>0</v>
      </c>
      <c r="AM8" s="51">
        <v>0.8118055555555556</v>
      </c>
      <c r="AN8" s="51">
        <v>0.9854166666666666</v>
      </c>
      <c r="AO8" s="56">
        <f t="shared" si="4"/>
        <v>0.17361111111111105</v>
      </c>
      <c r="AP8" s="51">
        <v>0.8125</v>
      </c>
      <c r="AQ8" s="51">
        <v>0.9854166666666666</v>
      </c>
      <c r="AR8" s="56">
        <f t="shared" si="5"/>
        <v>0.1729166666666666</v>
      </c>
      <c r="AS8" s="51">
        <v>0.8118055555555556</v>
      </c>
      <c r="AT8" s="51">
        <v>0.9854166666666666</v>
      </c>
      <c r="AU8" s="56">
        <f t="shared" si="6"/>
        <v>0.17361111111111105</v>
      </c>
      <c r="AV8" s="53"/>
      <c r="AW8" s="53"/>
      <c r="AX8" s="57">
        <f t="shared" si="7"/>
      </c>
      <c r="AY8" s="53">
        <v>0.8194444444444445</v>
      </c>
      <c r="AZ8" s="53">
        <v>0.9861111111111112</v>
      </c>
      <c r="BA8" s="56">
        <f t="shared" si="8"/>
        <v>0.16666666666666663</v>
      </c>
      <c r="BB8" s="53">
        <v>0.8541666666666666</v>
      </c>
      <c r="BC8" s="53">
        <v>0.9583333333333334</v>
      </c>
      <c r="BD8" s="56">
        <f t="shared" si="9"/>
        <v>0.10416666666666674</v>
      </c>
      <c r="BE8" s="136">
        <f t="shared" si="15"/>
        <v>0</v>
      </c>
      <c r="BF8" s="53">
        <v>0.8541666666666666</v>
      </c>
      <c r="BG8" s="53">
        <v>0.9583333333333334</v>
      </c>
      <c r="BH8" s="56">
        <f t="shared" si="10"/>
        <v>0.10416666666666674</v>
      </c>
      <c r="BI8" s="136">
        <f t="shared" si="16"/>
        <v>0</v>
      </c>
      <c r="BJ8" s="58">
        <v>3</v>
      </c>
      <c r="BK8" s="59">
        <v>0.009791666666666666</v>
      </c>
      <c r="BL8" s="59">
        <v>0.012453703703703703</v>
      </c>
      <c r="BM8" s="60">
        <f t="shared" si="17"/>
        <v>0.0026620370370370374</v>
      </c>
      <c r="BN8" s="207">
        <v>5</v>
      </c>
      <c r="BO8" s="207">
        <v>1</v>
      </c>
      <c r="BP8" s="215" t="s">
        <v>19</v>
      </c>
      <c r="BQ8" s="44" t="s">
        <v>77</v>
      </c>
      <c r="BR8" s="44" t="s">
        <v>77</v>
      </c>
      <c r="BS8" s="44" t="s">
        <v>62</v>
      </c>
      <c r="BT8" s="44" t="s">
        <v>63</v>
      </c>
      <c r="BU8" s="44" t="s">
        <v>63</v>
      </c>
      <c r="BV8" s="44" t="s">
        <v>63</v>
      </c>
      <c r="BW8" s="44" t="s">
        <v>63</v>
      </c>
      <c r="BX8" s="44" t="s">
        <v>85</v>
      </c>
      <c r="BY8" s="53"/>
      <c r="BZ8" s="44" t="s">
        <v>65</v>
      </c>
      <c r="CA8" s="45" t="s">
        <v>86</v>
      </c>
      <c r="CB8" s="44" t="s">
        <v>62</v>
      </c>
      <c r="CC8" s="44" t="s">
        <v>63</v>
      </c>
      <c r="CD8" s="44" t="s">
        <v>63</v>
      </c>
      <c r="CE8" s="44" t="s">
        <v>63</v>
      </c>
      <c r="CF8" s="44" t="s">
        <v>63</v>
      </c>
      <c r="CG8" s="44" t="s">
        <v>63</v>
      </c>
      <c r="CH8" s="62"/>
    </row>
    <row r="9" spans="1:86" ht="13.5">
      <c r="A9" s="48">
        <v>3</v>
      </c>
      <c r="B9" s="49">
        <v>6</v>
      </c>
      <c r="C9" s="50" t="s">
        <v>87</v>
      </c>
      <c r="D9" s="51">
        <v>0.8055555555555555</v>
      </c>
      <c r="E9" s="224" t="s">
        <v>88</v>
      </c>
      <c r="F9" s="51">
        <v>0.9930555555555555</v>
      </c>
      <c r="G9" s="51" t="s">
        <v>89</v>
      </c>
      <c r="H9" s="52">
        <f t="shared" si="11"/>
        <v>270</v>
      </c>
      <c r="I9" s="51">
        <v>0.84375</v>
      </c>
      <c r="J9" s="231" t="s">
        <v>88</v>
      </c>
      <c r="K9" s="51">
        <v>0.96875</v>
      </c>
      <c r="L9" s="51">
        <v>0.125</v>
      </c>
      <c r="M9" s="51">
        <v>0.8125</v>
      </c>
      <c r="N9" s="224" t="s">
        <v>88</v>
      </c>
      <c r="O9" s="51">
        <v>0.9895833333333334</v>
      </c>
      <c r="P9" s="51">
        <v>0.17708333333333337</v>
      </c>
      <c r="Q9" s="51">
        <v>0.8125</v>
      </c>
      <c r="R9" s="224" t="s">
        <v>88</v>
      </c>
      <c r="S9" s="51">
        <v>0.9895833333333334</v>
      </c>
      <c r="T9" s="51">
        <v>0.17708333333333337</v>
      </c>
      <c r="U9" s="51">
        <v>0.8125</v>
      </c>
      <c r="V9" s="224" t="s">
        <v>88</v>
      </c>
      <c r="W9" s="51">
        <v>0.9895833333333334</v>
      </c>
      <c r="X9" s="51">
        <v>0.17708333333333337</v>
      </c>
      <c r="Y9" s="53">
        <v>0.8055555555555555</v>
      </c>
      <c r="Z9" s="53">
        <v>0.9930555555555555</v>
      </c>
      <c r="AA9" s="53">
        <v>0.1875</v>
      </c>
      <c r="AB9" s="53">
        <f t="shared" si="0"/>
        <v>0.9201388888888888</v>
      </c>
      <c r="AC9" s="53">
        <f t="shared" si="1"/>
        <v>1.1180555555555554</v>
      </c>
      <c r="AD9" s="54">
        <f t="shared" si="12"/>
        <v>0.19791666666666652</v>
      </c>
      <c r="AE9" s="55">
        <v>0.8055555555555555</v>
      </c>
      <c r="AF9" s="53">
        <v>0.9930555555555555</v>
      </c>
      <c r="AG9" s="56">
        <f t="shared" si="2"/>
        <v>0.1875</v>
      </c>
      <c r="AH9" s="136">
        <f t="shared" si="13"/>
        <v>0</v>
      </c>
      <c r="AI9" s="53">
        <v>0.8055555555555555</v>
      </c>
      <c r="AJ9" s="53">
        <v>0.998611111111111</v>
      </c>
      <c r="AK9" s="56">
        <f t="shared" si="3"/>
        <v>0.19305555555555554</v>
      </c>
      <c r="AL9" s="136">
        <f t="shared" si="14"/>
        <v>0</v>
      </c>
      <c r="AM9" s="51">
        <v>0.80625</v>
      </c>
      <c r="AN9" s="51">
        <v>0.9902777777777777</v>
      </c>
      <c r="AO9" s="56">
        <f t="shared" si="4"/>
        <v>0.18402777777777768</v>
      </c>
      <c r="AP9" s="51">
        <v>0.80625</v>
      </c>
      <c r="AQ9" s="51">
        <v>0.9902777777777777</v>
      </c>
      <c r="AR9" s="56">
        <f t="shared" si="5"/>
        <v>0.18402777777777768</v>
      </c>
      <c r="AS9" s="51">
        <v>0.8090277777777778</v>
      </c>
      <c r="AT9" s="51">
        <v>0.9909722222222223</v>
      </c>
      <c r="AU9" s="56">
        <f t="shared" si="6"/>
        <v>0.18194444444444446</v>
      </c>
      <c r="AV9" s="53"/>
      <c r="AW9" s="53"/>
      <c r="AX9" s="57">
        <f t="shared" si="7"/>
      </c>
      <c r="AY9" s="53">
        <v>0.8055555555555555</v>
      </c>
      <c r="AZ9" s="53">
        <v>0.9951388888888889</v>
      </c>
      <c r="BA9" s="56">
        <f t="shared" si="8"/>
        <v>0.18958333333333344</v>
      </c>
      <c r="BB9" s="53">
        <v>0.84375</v>
      </c>
      <c r="BC9" s="53">
        <v>0.96875</v>
      </c>
      <c r="BD9" s="56">
        <f t="shared" si="9"/>
        <v>0.125</v>
      </c>
      <c r="BE9" s="136">
        <f t="shared" si="15"/>
        <v>0</v>
      </c>
      <c r="BF9" s="53">
        <v>0.84375</v>
      </c>
      <c r="BG9" s="53">
        <v>0.96875</v>
      </c>
      <c r="BH9" s="56">
        <f t="shared" si="10"/>
        <v>0.125</v>
      </c>
      <c r="BI9" s="136">
        <f t="shared" si="16"/>
        <v>0</v>
      </c>
      <c r="BJ9" s="58">
        <v>3</v>
      </c>
      <c r="BK9" s="59">
        <v>0.012453703703703703</v>
      </c>
      <c r="BL9" s="59">
        <v>0.015555555555555553</v>
      </c>
      <c r="BM9" s="60">
        <f t="shared" si="17"/>
        <v>0.0031018518518518504</v>
      </c>
      <c r="BN9" s="207">
        <v>6</v>
      </c>
      <c r="BO9" s="207">
        <v>1</v>
      </c>
      <c r="BP9" s="215" t="s">
        <v>19</v>
      </c>
      <c r="BQ9" s="44" t="s">
        <v>77</v>
      </c>
      <c r="BR9" s="44" t="s">
        <v>77</v>
      </c>
      <c r="BS9" s="44" t="s">
        <v>62</v>
      </c>
      <c r="BT9" s="44" t="s">
        <v>63</v>
      </c>
      <c r="BU9" s="44" t="s">
        <v>63</v>
      </c>
      <c r="BV9" s="44" t="s">
        <v>63</v>
      </c>
      <c r="BW9" s="44" t="s">
        <v>63</v>
      </c>
      <c r="BX9" s="44" t="s">
        <v>64</v>
      </c>
      <c r="BY9" s="53">
        <v>0.9222222222222222</v>
      </c>
      <c r="BZ9" s="44" t="s">
        <v>65</v>
      </c>
      <c r="CA9" s="45" t="s">
        <v>71</v>
      </c>
      <c r="CB9" s="44" t="s">
        <v>62</v>
      </c>
      <c r="CC9" s="44" t="s">
        <v>63</v>
      </c>
      <c r="CD9" s="44" t="s">
        <v>63</v>
      </c>
      <c r="CE9" s="44" t="s">
        <v>63</v>
      </c>
      <c r="CF9" s="44" t="s">
        <v>63</v>
      </c>
      <c r="CG9" s="44" t="s">
        <v>63</v>
      </c>
      <c r="CH9" s="62"/>
    </row>
    <row r="10" spans="1:253" ht="13.5">
      <c r="A10" s="48">
        <v>3</v>
      </c>
      <c r="B10" s="49">
        <v>7</v>
      </c>
      <c r="C10" s="50" t="s">
        <v>90</v>
      </c>
      <c r="D10" s="51">
        <v>0.7986111111111112</v>
      </c>
      <c r="E10" s="224" t="s">
        <v>91</v>
      </c>
      <c r="F10" s="51">
        <v>0.9861111111111112</v>
      </c>
      <c r="G10" s="51" t="s">
        <v>89</v>
      </c>
      <c r="H10" s="52">
        <f t="shared" si="11"/>
        <v>270</v>
      </c>
      <c r="I10" s="51">
        <v>0.8333333333333334</v>
      </c>
      <c r="J10" s="231" t="s">
        <v>91</v>
      </c>
      <c r="K10" s="51">
        <v>0.96875</v>
      </c>
      <c r="L10" s="51">
        <v>0.13541666666666663</v>
      </c>
      <c r="M10" s="51">
        <v>0.8125</v>
      </c>
      <c r="N10" s="224" t="s">
        <v>92</v>
      </c>
      <c r="O10" s="51">
        <v>0</v>
      </c>
      <c r="P10" s="51">
        <v>23.1875</v>
      </c>
      <c r="Q10" s="51">
        <v>0.8125</v>
      </c>
      <c r="R10" s="224" t="s">
        <v>92</v>
      </c>
      <c r="S10" s="51">
        <v>0</v>
      </c>
      <c r="T10" s="51">
        <v>23.1875</v>
      </c>
      <c r="U10" s="51">
        <v>0.8125</v>
      </c>
      <c r="V10" s="224" t="s">
        <v>92</v>
      </c>
      <c r="W10" s="51">
        <v>0</v>
      </c>
      <c r="X10" s="51">
        <v>23.1875</v>
      </c>
      <c r="Y10" s="53">
        <v>0.7986111111111112</v>
      </c>
      <c r="Z10" s="53">
        <v>0.9861111111111112</v>
      </c>
      <c r="AA10" s="53">
        <v>0.1875</v>
      </c>
      <c r="AB10" s="53">
        <f t="shared" si="0"/>
        <v>0.9131944444444445</v>
      </c>
      <c r="AC10" s="53">
        <f t="shared" si="1"/>
        <v>1.1111111111111112</v>
      </c>
      <c r="AD10" s="54">
        <f t="shared" si="12"/>
        <v>0.19791666666666663</v>
      </c>
      <c r="AE10" s="55">
        <v>0.7986111111111112</v>
      </c>
      <c r="AF10" s="53">
        <v>0.9861111111111112</v>
      </c>
      <c r="AG10" s="56">
        <f t="shared" si="2"/>
        <v>0.1875</v>
      </c>
      <c r="AH10" s="136">
        <f t="shared" si="13"/>
        <v>0</v>
      </c>
      <c r="AI10" s="53">
        <v>0.7986111111111112</v>
      </c>
      <c r="AJ10" s="53">
        <v>0.9916666666666667</v>
      </c>
      <c r="AK10" s="56">
        <f t="shared" si="3"/>
        <v>0.19305555555555554</v>
      </c>
      <c r="AL10" s="136">
        <f t="shared" si="14"/>
        <v>0</v>
      </c>
      <c r="AM10" s="51">
        <v>0.8006944444444444</v>
      </c>
      <c r="AN10" s="51">
        <v>0.9958333333333332</v>
      </c>
      <c r="AO10" s="56">
        <f t="shared" si="4"/>
        <v>0.19513888888888886</v>
      </c>
      <c r="AP10" s="51">
        <v>0.8013888888888889</v>
      </c>
      <c r="AQ10" s="51">
        <v>0.9951388888888889</v>
      </c>
      <c r="AR10" s="56">
        <f t="shared" si="5"/>
        <v>0.19374999999999998</v>
      </c>
      <c r="AS10" s="51">
        <v>0.8013888888888889</v>
      </c>
      <c r="AT10" s="51">
        <v>0.9958333333333332</v>
      </c>
      <c r="AU10" s="56">
        <f t="shared" si="6"/>
        <v>0.1944444444444443</v>
      </c>
      <c r="AV10" s="53"/>
      <c r="AW10" s="53"/>
      <c r="AX10" s="57">
        <f t="shared" si="7"/>
      </c>
      <c r="AY10" s="53">
        <v>0.7986111111111112</v>
      </c>
      <c r="AZ10" s="53">
        <v>0.9979166666666667</v>
      </c>
      <c r="BA10" s="56">
        <f t="shared" si="8"/>
        <v>0.1993055555555555</v>
      </c>
      <c r="BB10" s="53">
        <v>0.8333333333333334</v>
      </c>
      <c r="BC10" s="53">
        <v>0.96875</v>
      </c>
      <c r="BD10" s="56">
        <f t="shared" si="9"/>
        <v>0.13541666666666663</v>
      </c>
      <c r="BE10" s="136">
        <f t="shared" si="15"/>
        <v>0</v>
      </c>
      <c r="BF10" s="53">
        <v>0.8333333333333334</v>
      </c>
      <c r="BG10" s="53">
        <v>0.96875</v>
      </c>
      <c r="BH10" s="56">
        <f t="shared" si="10"/>
        <v>0.13541666666666663</v>
      </c>
      <c r="BI10" s="136">
        <f t="shared" si="16"/>
        <v>0</v>
      </c>
      <c r="BJ10" s="58">
        <v>3</v>
      </c>
      <c r="BK10" s="59">
        <v>0.015555555555555553</v>
      </c>
      <c r="BL10" s="59">
        <v>0.018831018518518518</v>
      </c>
      <c r="BM10" s="60">
        <f t="shared" si="17"/>
        <v>0.0032754629629629644</v>
      </c>
      <c r="BN10" s="207">
        <v>7</v>
      </c>
      <c r="BO10" s="207">
        <v>1</v>
      </c>
      <c r="BP10" s="215" t="s">
        <v>19</v>
      </c>
      <c r="BQ10" s="44" t="s">
        <v>77</v>
      </c>
      <c r="BR10" s="44" t="s">
        <v>77</v>
      </c>
      <c r="BS10" s="44" t="s">
        <v>62</v>
      </c>
      <c r="BT10" s="44" t="s">
        <v>63</v>
      </c>
      <c r="BU10" s="44" t="s">
        <v>63</v>
      </c>
      <c r="BV10" s="44" t="s">
        <v>63</v>
      </c>
      <c r="BW10" s="44" t="s">
        <v>63</v>
      </c>
      <c r="BX10" s="44" t="s">
        <v>64</v>
      </c>
      <c r="BY10" s="53">
        <v>0.842361111111111</v>
      </c>
      <c r="BZ10" s="44" t="s">
        <v>65</v>
      </c>
      <c r="CA10" s="45" t="s">
        <v>71</v>
      </c>
      <c r="CB10" s="44" t="s">
        <v>62</v>
      </c>
      <c r="CC10" s="44" t="s">
        <v>63</v>
      </c>
      <c r="CD10" s="44" t="s">
        <v>63</v>
      </c>
      <c r="CE10" s="44" t="s">
        <v>63</v>
      </c>
      <c r="CF10" s="44" t="s">
        <v>63</v>
      </c>
      <c r="CG10" s="44" t="s">
        <v>63</v>
      </c>
      <c r="CH10" s="62"/>
      <c r="IS10" s="47" t="s">
        <v>93</v>
      </c>
    </row>
    <row r="11" spans="1:253" ht="13.5">
      <c r="A11" s="48">
        <v>3</v>
      </c>
      <c r="B11" s="49">
        <v>8</v>
      </c>
      <c r="C11" s="50" t="s">
        <v>57</v>
      </c>
      <c r="D11" s="51">
        <v>0.7986111111111112</v>
      </c>
      <c r="E11" s="224" t="s">
        <v>94</v>
      </c>
      <c r="F11" s="51">
        <v>0.006944444444444444</v>
      </c>
      <c r="G11" s="51" t="s">
        <v>95</v>
      </c>
      <c r="H11" s="52">
        <f t="shared" si="11"/>
        <v>300</v>
      </c>
      <c r="I11" s="51">
        <v>0.8229166666666666</v>
      </c>
      <c r="J11" s="231" t="s">
        <v>92</v>
      </c>
      <c r="K11" s="51">
        <v>0.9791666666666666</v>
      </c>
      <c r="L11" s="51">
        <v>0.15625</v>
      </c>
      <c r="M11" s="51">
        <v>0.8020833333333334</v>
      </c>
      <c r="N11" s="224" t="s">
        <v>94</v>
      </c>
      <c r="O11" s="51">
        <v>0</v>
      </c>
      <c r="P11" s="51">
        <v>23.197916666666668</v>
      </c>
      <c r="Q11" s="51">
        <v>0.8020833333333334</v>
      </c>
      <c r="R11" s="224" t="s">
        <v>94</v>
      </c>
      <c r="S11" s="51">
        <v>0</v>
      </c>
      <c r="T11" s="51">
        <v>23.197916666666668</v>
      </c>
      <c r="U11" s="51">
        <v>0.8020833333333334</v>
      </c>
      <c r="V11" s="224" t="s">
        <v>94</v>
      </c>
      <c r="W11" s="51">
        <v>0</v>
      </c>
      <c r="X11" s="51">
        <v>23.197916666666668</v>
      </c>
      <c r="Y11" s="53">
        <v>0.7986111111111112</v>
      </c>
      <c r="Z11" s="53">
        <v>0.006944444444444444</v>
      </c>
      <c r="AA11" s="53">
        <v>0.18055555555555547</v>
      </c>
      <c r="AB11" s="53">
        <f t="shared" si="0"/>
        <v>0.9131944444444445</v>
      </c>
      <c r="AC11" s="53">
        <f t="shared" si="1"/>
        <v>0.13194444444444445</v>
      </c>
      <c r="AD11" s="54">
        <f t="shared" si="12"/>
        <v>23.21875</v>
      </c>
      <c r="AE11" s="55">
        <v>0.7986111111111112</v>
      </c>
      <c r="AF11" s="53">
        <v>0.006944444444444444</v>
      </c>
      <c r="AG11" s="56">
        <f t="shared" si="2"/>
        <v>23.208333333333332</v>
      </c>
      <c r="AH11" s="136">
        <f t="shared" si="13"/>
        <v>0</v>
      </c>
      <c r="AI11" s="53">
        <v>0.7986111111111112</v>
      </c>
      <c r="AJ11" s="53">
        <v>0.013194444444444444</v>
      </c>
      <c r="AK11" s="56">
        <f t="shared" si="3"/>
        <v>23.214583333333334</v>
      </c>
      <c r="AL11" s="136">
        <f t="shared" si="14"/>
        <v>0</v>
      </c>
      <c r="AM11" s="51">
        <v>0.7958333333333334</v>
      </c>
      <c r="AN11" s="51">
        <v>0.0006944444444444445</v>
      </c>
      <c r="AO11" s="56">
        <f t="shared" si="4"/>
        <v>23.20486111111111</v>
      </c>
      <c r="AP11" s="51">
        <v>0.7958333333333334</v>
      </c>
      <c r="AQ11" s="51">
        <v>0</v>
      </c>
      <c r="AR11" s="56">
        <f t="shared" si="5"/>
        <v>23.204166666666666</v>
      </c>
      <c r="AS11" s="51">
        <v>0.7958333333333334</v>
      </c>
      <c r="AT11" s="51">
        <v>0.0006944444444444445</v>
      </c>
      <c r="AU11" s="56">
        <f t="shared" si="6"/>
        <v>23.20486111111111</v>
      </c>
      <c r="AV11" s="53"/>
      <c r="AW11" s="53"/>
      <c r="AX11" s="57">
        <f t="shared" si="7"/>
      </c>
      <c r="AY11" s="53">
        <v>0.8013888888888889</v>
      </c>
      <c r="AZ11" s="53">
        <v>0.006944444444444444</v>
      </c>
      <c r="BA11" s="56">
        <f t="shared" si="8"/>
        <v>23.205555555555556</v>
      </c>
      <c r="BB11" s="53">
        <v>0.8229166666666666</v>
      </c>
      <c r="BC11" s="53">
        <v>0.9791666666666666</v>
      </c>
      <c r="BD11" s="56">
        <f t="shared" si="9"/>
        <v>0.15625</v>
      </c>
      <c r="BE11" s="136">
        <f t="shared" si="15"/>
        <v>0</v>
      </c>
      <c r="BF11" s="53">
        <v>0.8229166666666666</v>
      </c>
      <c r="BG11" s="53">
        <v>0.9791666666666666</v>
      </c>
      <c r="BH11" s="56">
        <f t="shared" si="10"/>
        <v>0.15625</v>
      </c>
      <c r="BI11" s="136">
        <f t="shared" si="16"/>
        <v>0</v>
      </c>
      <c r="BJ11" s="58">
        <v>3</v>
      </c>
      <c r="BK11" s="59">
        <v>0.018831018518518518</v>
      </c>
      <c r="BL11" s="59">
        <v>0.022199074074074076</v>
      </c>
      <c r="BM11" s="60">
        <f t="shared" si="17"/>
        <v>0.003368055555555558</v>
      </c>
      <c r="BN11" s="207">
        <v>8</v>
      </c>
      <c r="BO11" s="207">
        <v>1</v>
      </c>
      <c r="BP11" s="215" t="s">
        <v>19</v>
      </c>
      <c r="BQ11" s="44" t="s">
        <v>77</v>
      </c>
      <c r="BR11" s="44" t="s">
        <v>77</v>
      </c>
      <c r="BS11" s="44" t="s">
        <v>62</v>
      </c>
      <c r="BT11" s="44" t="s">
        <v>63</v>
      </c>
      <c r="BU11" s="44" t="s">
        <v>63</v>
      </c>
      <c r="BV11" s="44" t="s">
        <v>63</v>
      </c>
      <c r="BW11" s="44" t="s">
        <v>63</v>
      </c>
      <c r="BX11" s="44" t="s">
        <v>85</v>
      </c>
      <c r="BY11" s="53"/>
      <c r="BZ11" s="44" t="s">
        <v>65</v>
      </c>
      <c r="CA11" s="45" t="s">
        <v>86</v>
      </c>
      <c r="CB11" s="44" t="s">
        <v>62</v>
      </c>
      <c r="CC11" s="44" t="s">
        <v>63</v>
      </c>
      <c r="CD11" s="44" t="s">
        <v>63</v>
      </c>
      <c r="CE11" s="44" t="s">
        <v>63</v>
      </c>
      <c r="CF11" s="44" t="s">
        <v>63</v>
      </c>
      <c r="CG11" s="44" t="s">
        <v>63</v>
      </c>
      <c r="CH11" s="62"/>
      <c r="IS11" s="47" t="s">
        <v>96</v>
      </c>
    </row>
    <row r="12" spans="1:86" ht="13.5">
      <c r="A12" s="48">
        <v>3</v>
      </c>
      <c r="B12" s="63">
        <v>9</v>
      </c>
      <c r="C12" s="50" t="s">
        <v>67</v>
      </c>
      <c r="D12" s="51">
        <v>0.7916666666666666</v>
      </c>
      <c r="E12" s="224" t="s">
        <v>97</v>
      </c>
      <c r="F12" s="51">
        <v>0</v>
      </c>
      <c r="G12" s="51" t="s">
        <v>95</v>
      </c>
      <c r="H12" s="52">
        <f t="shared" si="11"/>
        <v>300</v>
      </c>
      <c r="I12" s="51">
        <v>0.8229166666666666</v>
      </c>
      <c r="J12" s="231" t="s">
        <v>94</v>
      </c>
      <c r="K12" s="51">
        <v>0.9895833333333334</v>
      </c>
      <c r="L12" s="51">
        <v>0.16666666666666674</v>
      </c>
      <c r="M12" s="51">
        <v>0.8020833333333334</v>
      </c>
      <c r="N12" s="224" t="s">
        <v>97</v>
      </c>
      <c r="O12" s="51">
        <v>0</v>
      </c>
      <c r="P12" s="51">
        <v>23.197916666666668</v>
      </c>
      <c r="Q12" s="51">
        <v>0.8020833333333334</v>
      </c>
      <c r="R12" s="224" t="s">
        <v>97</v>
      </c>
      <c r="S12" s="51">
        <v>0</v>
      </c>
      <c r="T12" s="51">
        <v>23.197916666666668</v>
      </c>
      <c r="U12" s="51">
        <v>0.8020833333333334</v>
      </c>
      <c r="V12" s="224" t="s">
        <v>97</v>
      </c>
      <c r="W12" s="51">
        <v>0</v>
      </c>
      <c r="X12" s="51">
        <v>23.197916666666668</v>
      </c>
      <c r="Y12" s="53">
        <v>0.7916666666666666</v>
      </c>
      <c r="Z12" s="53">
        <v>0</v>
      </c>
      <c r="AA12" s="53">
        <v>0.19791666666666674</v>
      </c>
      <c r="AB12" s="53">
        <f t="shared" si="0"/>
        <v>0.90625</v>
      </c>
      <c r="AC12" s="53">
        <f t="shared" si="1"/>
        <v>0.125</v>
      </c>
      <c r="AD12" s="54">
        <f t="shared" si="12"/>
        <v>23.21875</v>
      </c>
      <c r="AE12" s="55"/>
      <c r="AF12" s="53"/>
      <c r="AG12" s="56">
        <f t="shared" si="2"/>
      </c>
      <c r="AH12" s="136">
        <f t="shared" si="13"/>
        <v>5</v>
      </c>
      <c r="AI12" s="53"/>
      <c r="AJ12" s="53"/>
      <c r="AK12" s="56">
        <f t="shared" si="3"/>
      </c>
      <c r="AL12" s="136">
        <f t="shared" si="14"/>
        <v>5</v>
      </c>
      <c r="AM12" s="51"/>
      <c r="AN12" s="51"/>
      <c r="AO12" s="56">
        <f t="shared" si="4"/>
      </c>
      <c r="AP12" s="51"/>
      <c r="AQ12" s="51"/>
      <c r="AR12" s="56">
        <f t="shared" si="5"/>
      </c>
      <c r="AS12" s="51"/>
      <c r="AT12" s="51"/>
      <c r="AU12" s="56">
        <f t="shared" si="6"/>
      </c>
      <c r="AV12" s="53"/>
      <c r="AW12" s="53"/>
      <c r="AX12" s="57">
        <f t="shared" si="7"/>
      </c>
      <c r="AY12" s="53"/>
      <c r="AZ12" s="53"/>
      <c r="BA12" s="56">
        <f t="shared" si="8"/>
      </c>
      <c r="BB12" s="53"/>
      <c r="BC12" s="53"/>
      <c r="BD12" s="56">
        <f t="shared" si="9"/>
      </c>
      <c r="BE12" s="136">
        <f t="shared" si="15"/>
        <v>4</v>
      </c>
      <c r="BF12" s="53"/>
      <c r="BG12" s="53"/>
      <c r="BH12" s="56">
        <f t="shared" si="10"/>
      </c>
      <c r="BI12" s="136">
        <f t="shared" si="16"/>
        <v>4</v>
      </c>
      <c r="BJ12" s="58"/>
      <c r="BK12" s="59"/>
      <c r="BL12" s="59"/>
      <c r="BM12" s="60">
        <f t="shared" si="17"/>
      </c>
      <c r="BN12" s="207"/>
      <c r="BO12" s="207"/>
      <c r="BP12" s="215"/>
      <c r="BQ12" s="44" t="s">
        <v>77</v>
      </c>
      <c r="BR12" s="44" t="s">
        <v>77</v>
      </c>
      <c r="BS12" s="44" t="s">
        <v>98</v>
      </c>
      <c r="BT12" s="44"/>
      <c r="BU12" s="44"/>
      <c r="BV12" s="44"/>
      <c r="BW12" s="44"/>
      <c r="BX12" s="44"/>
      <c r="BY12" s="53"/>
      <c r="BZ12" s="44"/>
      <c r="CA12" s="45"/>
      <c r="CB12" s="44"/>
      <c r="CC12" s="44"/>
      <c r="CD12" s="44"/>
      <c r="CE12" s="44"/>
      <c r="CF12" s="44"/>
      <c r="CG12" s="44"/>
      <c r="CH12" s="62" t="s">
        <v>99</v>
      </c>
    </row>
    <row r="13" spans="1:86" ht="13.5">
      <c r="A13" s="48">
        <v>3</v>
      </c>
      <c r="B13" s="49">
        <v>10</v>
      </c>
      <c r="C13" s="50" t="s">
        <v>74</v>
      </c>
      <c r="D13" s="51">
        <v>0.7847222222222222</v>
      </c>
      <c r="E13" s="224" t="s">
        <v>100</v>
      </c>
      <c r="F13" s="51">
        <v>0.013888888888888888</v>
      </c>
      <c r="G13" s="51" t="s">
        <v>101</v>
      </c>
      <c r="H13" s="52">
        <f t="shared" si="11"/>
        <v>330</v>
      </c>
      <c r="I13" s="51">
        <v>0.8125</v>
      </c>
      <c r="J13" s="231" t="s">
        <v>97</v>
      </c>
      <c r="K13" s="51">
        <v>0.9895833333333334</v>
      </c>
      <c r="L13" s="51">
        <v>0.17708333333333337</v>
      </c>
      <c r="M13" s="51">
        <v>0.7916666666666666</v>
      </c>
      <c r="N13" s="224" t="s">
        <v>100</v>
      </c>
      <c r="O13" s="51">
        <v>0.010416666666666666</v>
      </c>
      <c r="P13" s="51">
        <v>23.21875</v>
      </c>
      <c r="Q13" s="51">
        <v>0.7916666666666666</v>
      </c>
      <c r="R13" s="224" t="s">
        <v>100</v>
      </c>
      <c r="S13" s="51">
        <v>0.010416666666666666</v>
      </c>
      <c r="T13" s="51">
        <v>23.21875</v>
      </c>
      <c r="U13" s="51">
        <v>0.7916666666666666</v>
      </c>
      <c r="V13" s="224" t="s">
        <v>100</v>
      </c>
      <c r="W13" s="51">
        <v>0.010416666666666666</v>
      </c>
      <c r="X13" s="51">
        <v>23.21875</v>
      </c>
      <c r="Y13" s="53">
        <v>0.7847222222222222</v>
      </c>
      <c r="Z13" s="53">
        <v>0.013888888888888888</v>
      </c>
      <c r="AA13" s="53">
        <v>0.20486111111111116</v>
      </c>
      <c r="AB13" s="53">
        <f t="shared" si="0"/>
        <v>0.8993055555555556</v>
      </c>
      <c r="AC13" s="53">
        <f t="shared" si="1"/>
        <v>0.1388888888888889</v>
      </c>
      <c r="AD13" s="54">
        <f t="shared" si="12"/>
        <v>23.239583333333332</v>
      </c>
      <c r="AE13" s="55">
        <v>0.7847222222222222</v>
      </c>
      <c r="AF13" s="53">
        <v>0.013888888888888888</v>
      </c>
      <c r="AG13" s="56">
        <f t="shared" si="2"/>
        <v>23.229166666666668</v>
      </c>
      <c r="AH13" s="136">
        <f t="shared" si="13"/>
        <v>0</v>
      </c>
      <c r="AI13" s="53">
        <v>0.7840277777777778</v>
      </c>
      <c r="AJ13" s="53">
        <v>0.019444444444444445</v>
      </c>
      <c r="AK13" s="56">
        <f t="shared" si="3"/>
        <v>23.23541666666667</v>
      </c>
      <c r="AL13" s="136">
        <f t="shared" si="14"/>
        <v>0</v>
      </c>
      <c r="AM13" s="51">
        <v>0.7861111111111111</v>
      </c>
      <c r="AN13" s="51">
        <v>0.009027777777777779</v>
      </c>
      <c r="AO13" s="56">
        <f t="shared" si="4"/>
        <v>23.222916666666666</v>
      </c>
      <c r="AP13" s="51">
        <v>0.7861111111111111</v>
      </c>
      <c r="AQ13" s="51">
        <v>0.009027777777777779</v>
      </c>
      <c r="AR13" s="56">
        <f t="shared" si="5"/>
        <v>23.222916666666666</v>
      </c>
      <c r="AS13" s="51">
        <v>0.7861111111111111</v>
      </c>
      <c r="AT13" s="51">
        <v>0.009722222222222222</v>
      </c>
      <c r="AU13" s="56">
        <f t="shared" si="6"/>
        <v>23.22361111111111</v>
      </c>
      <c r="AV13" s="53"/>
      <c r="AW13" s="53"/>
      <c r="AX13" s="57">
        <f t="shared" si="7"/>
      </c>
      <c r="AY13" s="53">
        <v>0.7847222222222222</v>
      </c>
      <c r="AZ13" s="53">
        <v>0.013888888888888888</v>
      </c>
      <c r="BA13" s="56">
        <f t="shared" si="8"/>
        <v>23.229166666666668</v>
      </c>
      <c r="BB13" s="53">
        <v>0.8125</v>
      </c>
      <c r="BC13" s="53">
        <v>0.9895833333333334</v>
      </c>
      <c r="BD13" s="56">
        <f t="shared" si="9"/>
        <v>0.17708333333333337</v>
      </c>
      <c r="BE13" s="136">
        <f t="shared" si="15"/>
        <v>0</v>
      </c>
      <c r="BF13" s="53">
        <v>0.8125</v>
      </c>
      <c r="BG13" s="53">
        <v>0.9895833333333334</v>
      </c>
      <c r="BH13" s="56">
        <f t="shared" si="10"/>
        <v>0.17708333333333337</v>
      </c>
      <c r="BI13" s="136">
        <f t="shared" si="16"/>
        <v>0</v>
      </c>
      <c r="BJ13" s="58">
        <v>3</v>
      </c>
      <c r="BK13" s="59">
        <v>0.022199074074074076</v>
      </c>
      <c r="BL13" s="59">
        <v>0.02596064814814815</v>
      </c>
      <c r="BM13" s="60">
        <f t="shared" si="17"/>
        <v>0.0037615740740740734</v>
      </c>
      <c r="BN13" s="207">
        <v>10</v>
      </c>
      <c r="BO13" s="207">
        <v>2</v>
      </c>
      <c r="BP13" s="215" t="s">
        <v>19</v>
      </c>
      <c r="BQ13" s="44" t="s">
        <v>77</v>
      </c>
      <c r="BR13" s="44" t="s">
        <v>77</v>
      </c>
      <c r="BS13" s="44" t="s">
        <v>102</v>
      </c>
      <c r="BT13" s="44" t="s">
        <v>63</v>
      </c>
      <c r="BU13" s="44" t="s">
        <v>63</v>
      </c>
      <c r="BV13" s="44" t="s">
        <v>63</v>
      </c>
      <c r="BW13" s="44" t="s">
        <v>63</v>
      </c>
      <c r="BX13" s="44" t="s">
        <v>85</v>
      </c>
      <c r="BY13" s="53"/>
      <c r="BZ13" s="44" t="s">
        <v>65</v>
      </c>
      <c r="CA13" s="45" t="s">
        <v>86</v>
      </c>
      <c r="CB13" s="44" t="s">
        <v>102</v>
      </c>
      <c r="CC13" s="44" t="s">
        <v>63</v>
      </c>
      <c r="CD13" s="44" t="s">
        <v>63</v>
      </c>
      <c r="CE13" s="44" t="s">
        <v>63</v>
      </c>
      <c r="CF13" s="44" t="s">
        <v>63</v>
      </c>
      <c r="CG13" s="44" t="s">
        <v>63</v>
      </c>
      <c r="CH13" s="62" t="s">
        <v>103</v>
      </c>
    </row>
    <row r="14" spans="1:253" ht="13.5">
      <c r="A14" s="48">
        <v>3</v>
      </c>
      <c r="B14" s="63">
        <v>11</v>
      </c>
      <c r="C14" s="50" t="s">
        <v>78</v>
      </c>
      <c r="D14" s="51">
        <v>0.7847222222222222</v>
      </c>
      <c r="E14" s="224" t="s">
        <v>104</v>
      </c>
      <c r="F14" s="51">
        <v>0.013888888888888888</v>
      </c>
      <c r="G14" s="51" t="s">
        <v>101</v>
      </c>
      <c r="H14" s="52">
        <f t="shared" si="11"/>
        <v>330</v>
      </c>
      <c r="I14" s="51">
        <v>0.8125</v>
      </c>
      <c r="J14" s="231" t="s">
        <v>104</v>
      </c>
      <c r="K14" s="51">
        <v>0</v>
      </c>
      <c r="L14" s="51">
        <v>23.1875</v>
      </c>
      <c r="M14" s="51">
        <v>0.7916666666666666</v>
      </c>
      <c r="N14" s="224" t="s">
        <v>104</v>
      </c>
      <c r="O14" s="51">
        <v>0.010416666666666666</v>
      </c>
      <c r="P14" s="51">
        <v>23.21875</v>
      </c>
      <c r="Q14" s="51">
        <v>0.7916666666666666</v>
      </c>
      <c r="R14" s="224" t="s">
        <v>104</v>
      </c>
      <c r="S14" s="51">
        <v>0.010416666666666666</v>
      </c>
      <c r="T14" s="51">
        <v>23.21875</v>
      </c>
      <c r="U14" s="51">
        <v>0.7916666666666666</v>
      </c>
      <c r="V14" s="224" t="s">
        <v>104</v>
      </c>
      <c r="W14" s="51">
        <v>0.010416666666666666</v>
      </c>
      <c r="X14" s="51">
        <v>23.21875</v>
      </c>
      <c r="Y14" s="53">
        <v>0.7847222222222222</v>
      </c>
      <c r="Z14" s="53">
        <v>0.013888888888888888</v>
      </c>
      <c r="AA14" s="53">
        <v>23.229166666666668</v>
      </c>
      <c r="AB14" s="53">
        <f t="shared" si="0"/>
        <v>0.8993055555555556</v>
      </c>
      <c r="AC14" s="53">
        <f t="shared" si="1"/>
        <v>0.1388888888888889</v>
      </c>
      <c r="AD14" s="54">
        <f t="shared" si="12"/>
        <v>23.239583333333332</v>
      </c>
      <c r="AE14" s="55"/>
      <c r="AF14" s="53"/>
      <c r="AG14" s="56">
        <f t="shared" si="2"/>
      </c>
      <c r="AH14" s="136">
        <f t="shared" si="13"/>
        <v>5.5</v>
      </c>
      <c r="AI14" s="53"/>
      <c r="AJ14" s="53"/>
      <c r="AK14" s="56">
        <f t="shared" si="3"/>
      </c>
      <c r="AL14" s="136">
        <f t="shared" si="14"/>
        <v>5.5</v>
      </c>
      <c r="AM14" s="51"/>
      <c r="AN14" s="51"/>
      <c r="AO14" s="56">
        <f t="shared" si="4"/>
      </c>
      <c r="AP14" s="51"/>
      <c r="AQ14" s="51"/>
      <c r="AR14" s="56">
        <f t="shared" si="5"/>
      </c>
      <c r="AS14" s="51"/>
      <c r="AT14" s="51"/>
      <c r="AU14" s="56">
        <f t="shared" si="6"/>
      </c>
      <c r="AV14" s="53"/>
      <c r="AW14" s="53"/>
      <c r="AX14" s="57">
        <f t="shared" si="7"/>
      </c>
      <c r="AY14" s="53"/>
      <c r="AZ14" s="53"/>
      <c r="BA14" s="56">
        <f t="shared" si="8"/>
      </c>
      <c r="BB14" s="53"/>
      <c r="BC14" s="53"/>
      <c r="BD14" s="56">
        <f t="shared" si="9"/>
      </c>
      <c r="BE14" s="136">
        <f t="shared" si="15"/>
        <v>4.5</v>
      </c>
      <c r="BF14" s="53"/>
      <c r="BG14" s="53"/>
      <c r="BH14" s="56">
        <f t="shared" si="10"/>
      </c>
      <c r="BI14" s="136">
        <f t="shared" si="16"/>
        <v>4.5</v>
      </c>
      <c r="BJ14" s="58"/>
      <c r="BK14" s="59"/>
      <c r="BL14" s="59"/>
      <c r="BM14" s="60">
        <f t="shared" si="17"/>
      </c>
      <c r="BN14" s="207"/>
      <c r="BO14" s="207"/>
      <c r="BP14" s="215"/>
      <c r="BQ14" s="44" t="s">
        <v>77</v>
      </c>
      <c r="BR14" s="44" t="s">
        <v>77</v>
      </c>
      <c r="BS14" s="44" t="s">
        <v>98</v>
      </c>
      <c r="BT14" s="44"/>
      <c r="BU14" s="44"/>
      <c r="BV14" s="44"/>
      <c r="BW14" s="44"/>
      <c r="BX14" s="44"/>
      <c r="BY14" s="53"/>
      <c r="BZ14" s="44"/>
      <c r="CA14" s="45"/>
      <c r="CB14" s="44"/>
      <c r="CC14" s="44"/>
      <c r="CD14" s="44"/>
      <c r="CE14" s="44"/>
      <c r="CF14" s="44"/>
      <c r="CG14" s="44"/>
      <c r="CH14" s="62" t="s">
        <v>105</v>
      </c>
      <c r="IS14" s="47" t="s">
        <v>62</v>
      </c>
    </row>
    <row r="15" spans="1:253" ht="13.5">
      <c r="A15" s="48">
        <v>3</v>
      </c>
      <c r="B15" s="49">
        <v>12</v>
      </c>
      <c r="C15" s="50" t="s">
        <v>83</v>
      </c>
      <c r="D15" s="51">
        <v>0.7777777777777778</v>
      </c>
      <c r="E15" s="224" t="s">
        <v>106</v>
      </c>
      <c r="F15" s="51">
        <v>0.006944444444444444</v>
      </c>
      <c r="G15" s="51" t="s">
        <v>101</v>
      </c>
      <c r="H15" s="52">
        <f t="shared" si="11"/>
        <v>330</v>
      </c>
      <c r="I15" s="51">
        <v>0.8020833333333334</v>
      </c>
      <c r="J15" s="231" t="s">
        <v>106</v>
      </c>
      <c r="K15" s="51">
        <v>0</v>
      </c>
      <c r="L15" s="51">
        <v>23.197916666666668</v>
      </c>
      <c r="M15" s="51">
        <v>0.7916666666666666</v>
      </c>
      <c r="N15" s="224" t="s">
        <v>106</v>
      </c>
      <c r="O15" s="51">
        <v>0.010416666666666666</v>
      </c>
      <c r="P15" s="51">
        <v>23.21875</v>
      </c>
      <c r="Q15" s="51">
        <v>0.7916666666666666</v>
      </c>
      <c r="R15" s="224" t="s">
        <v>106</v>
      </c>
      <c r="S15" s="51">
        <v>0.010416666666666666</v>
      </c>
      <c r="T15" s="51">
        <v>23.21875</v>
      </c>
      <c r="U15" s="51">
        <v>0.7916666666666666</v>
      </c>
      <c r="V15" s="224" t="s">
        <v>106</v>
      </c>
      <c r="W15" s="51">
        <v>0.010416666666666666</v>
      </c>
      <c r="X15" s="51">
        <v>23.21875</v>
      </c>
      <c r="Y15" s="53">
        <v>0.7777777777777778</v>
      </c>
      <c r="Z15" s="53">
        <v>0.010416666666666666</v>
      </c>
      <c r="AA15" s="53">
        <v>23.23263888888889</v>
      </c>
      <c r="AB15" s="53">
        <f t="shared" si="0"/>
        <v>0.8923611111111112</v>
      </c>
      <c r="AC15" s="53">
        <f t="shared" si="1"/>
        <v>0.13541666666666666</v>
      </c>
      <c r="AD15" s="54">
        <f t="shared" si="12"/>
        <v>23.243055555555557</v>
      </c>
      <c r="AE15" s="55">
        <v>0.7777777777777778</v>
      </c>
      <c r="AF15" s="53">
        <v>0.006944444444444444</v>
      </c>
      <c r="AG15" s="56">
        <f t="shared" si="2"/>
        <v>23.229166666666664</v>
      </c>
      <c r="AH15" s="136">
        <f t="shared" si="13"/>
        <v>0</v>
      </c>
      <c r="AI15" s="53">
        <v>0.7819444444444444</v>
      </c>
      <c r="AJ15" s="53">
        <v>0.018055555555555557</v>
      </c>
      <c r="AK15" s="56">
        <f t="shared" si="3"/>
        <v>23.23611111111111</v>
      </c>
      <c r="AL15" s="136">
        <f t="shared" si="14"/>
        <v>0</v>
      </c>
      <c r="AM15" s="51">
        <v>0.7770833333333332</v>
      </c>
      <c r="AN15" s="51">
        <v>0.017361111111111112</v>
      </c>
      <c r="AO15" s="56">
        <f t="shared" si="4"/>
        <v>23.240277777777777</v>
      </c>
      <c r="AP15" s="51">
        <v>0.7777777777777778</v>
      </c>
      <c r="AQ15" s="51">
        <v>0.017361111111111112</v>
      </c>
      <c r="AR15" s="56">
        <f t="shared" si="5"/>
        <v>23.239583333333332</v>
      </c>
      <c r="AS15" s="51">
        <v>0.7777777777777778</v>
      </c>
      <c r="AT15" s="51">
        <v>0.018055555555555557</v>
      </c>
      <c r="AU15" s="56">
        <f t="shared" si="6"/>
        <v>23.240277777777777</v>
      </c>
      <c r="AV15" s="53"/>
      <c r="AW15" s="53"/>
      <c r="AX15" s="57">
        <f t="shared" si="7"/>
      </c>
      <c r="AY15" s="53">
        <v>0.779861111111111</v>
      </c>
      <c r="AZ15" s="53">
        <v>0.008333333333333333</v>
      </c>
      <c r="BA15" s="56">
        <f t="shared" si="8"/>
        <v>23.228472222222223</v>
      </c>
      <c r="BB15" s="53">
        <v>0.8020833333333334</v>
      </c>
      <c r="BC15" s="53">
        <v>0</v>
      </c>
      <c r="BD15" s="56">
        <f t="shared" si="9"/>
        <v>23.197916666666668</v>
      </c>
      <c r="BE15" s="136">
        <f t="shared" si="15"/>
        <v>0</v>
      </c>
      <c r="BF15" s="53">
        <v>0.8020833333333334</v>
      </c>
      <c r="BG15" s="53">
        <v>0</v>
      </c>
      <c r="BH15" s="56">
        <f t="shared" si="10"/>
        <v>23.197916666666668</v>
      </c>
      <c r="BI15" s="136">
        <f t="shared" si="16"/>
        <v>0</v>
      </c>
      <c r="BJ15" s="58">
        <v>3</v>
      </c>
      <c r="BK15" s="59">
        <v>0.02596064814814815</v>
      </c>
      <c r="BL15" s="59">
        <v>0.029699074074074072</v>
      </c>
      <c r="BM15" s="60">
        <f t="shared" si="17"/>
        <v>0.003738425925925923</v>
      </c>
      <c r="BN15" s="207">
        <v>11</v>
      </c>
      <c r="BO15" s="207">
        <v>2</v>
      </c>
      <c r="BP15" s="215" t="s">
        <v>19</v>
      </c>
      <c r="BQ15" s="44" t="s">
        <v>77</v>
      </c>
      <c r="BR15" s="44" t="s">
        <v>77</v>
      </c>
      <c r="BS15" s="44" t="s">
        <v>62</v>
      </c>
      <c r="BT15" s="44" t="s">
        <v>63</v>
      </c>
      <c r="BU15" s="44" t="s">
        <v>63</v>
      </c>
      <c r="BV15" s="44" t="s">
        <v>63</v>
      </c>
      <c r="BW15" s="44" t="s">
        <v>63</v>
      </c>
      <c r="BX15" s="44" t="s">
        <v>64</v>
      </c>
      <c r="BY15" s="53" t="s">
        <v>107</v>
      </c>
      <c r="BZ15" s="44" t="s">
        <v>65</v>
      </c>
      <c r="CA15" s="45" t="s">
        <v>66</v>
      </c>
      <c r="CB15" s="44" t="s">
        <v>102</v>
      </c>
      <c r="CC15" s="44" t="s">
        <v>63</v>
      </c>
      <c r="CD15" s="44" t="s">
        <v>63</v>
      </c>
      <c r="CE15" s="44" t="s">
        <v>63</v>
      </c>
      <c r="CF15" s="44" t="s">
        <v>63</v>
      </c>
      <c r="CG15" s="44" t="s">
        <v>63</v>
      </c>
      <c r="CH15" s="62" t="s">
        <v>108</v>
      </c>
      <c r="IS15" s="47" t="s">
        <v>102</v>
      </c>
    </row>
    <row r="16" spans="1:253" ht="13.5">
      <c r="A16" s="48">
        <v>3</v>
      </c>
      <c r="B16" s="49">
        <v>13</v>
      </c>
      <c r="C16" s="50" t="s">
        <v>87</v>
      </c>
      <c r="D16" s="51">
        <v>0.7708333333333334</v>
      </c>
      <c r="E16" s="224" t="s">
        <v>109</v>
      </c>
      <c r="F16" s="51">
        <v>0.020833333333333332</v>
      </c>
      <c r="G16" s="51" t="s">
        <v>110</v>
      </c>
      <c r="H16" s="52">
        <f t="shared" si="11"/>
        <v>360</v>
      </c>
      <c r="I16" s="51">
        <v>0.8020833333333334</v>
      </c>
      <c r="J16" s="231" t="s">
        <v>109</v>
      </c>
      <c r="K16" s="51">
        <v>0</v>
      </c>
      <c r="L16" s="51">
        <v>23.197916666666668</v>
      </c>
      <c r="M16" s="51">
        <v>0.78125</v>
      </c>
      <c r="N16" s="224" t="s">
        <v>109</v>
      </c>
      <c r="O16" s="51">
        <v>0.020833333333333332</v>
      </c>
      <c r="P16" s="51">
        <v>23.239583333333332</v>
      </c>
      <c r="Q16" s="51">
        <v>0.78125</v>
      </c>
      <c r="R16" s="224" t="s">
        <v>109</v>
      </c>
      <c r="S16" s="51">
        <v>0.020833333333333332</v>
      </c>
      <c r="T16" s="51">
        <v>23.239583333333332</v>
      </c>
      <c r="U16" s="51">
        <v>0.78125</v>
      </c>
      <c r="V16" s="224" t="s">
        <v>109</v>
      </c>
      <c r="W16" s="51">
        <v>0.020833333333333332</v>
      </c>
      <c r="X16" s="51">
        <v>23.239583333333332</v>
      </c>
      <c r="Y16" s="53">
        <v>0.7708333333333334</v>
      </c>
      <c r="Z16" s="53">
        <v>0.020833333333333332</v>
      </c>
      <c r="AA16" s="53">
        <v>23.25</v>
      </c>
      <c r="AB16" s="53">
        <f t="shared" si="0"/>
        <v>0.8854166666666667</v>
      </c>
      <c r="AC16" s="53">
        <f t="shared" si="1"/>
        <v>0.14583333333333334</v>
      </c>
      <c r="AD16" s="54">
        <f t="shared" si="12"/>
        <v>23.260416666666664</v>
      </c>
      <c r="AE16" s="55">
        <v>0.7708333333333334</v>
      </c>
      <c r="AF16" s="53">
        <v>0.020833333333333332</v>
      </c>
      <c r="AG16" s="56">
        <f t="shared" si="2"/>
        <v>23.25</v>
      </c>
      <c r="AH16" s="136">
        <f t="shared" si="13"/>
        <v>0</v>
      </c>
      <c r="AI16" s="53">
        <v>0.7708333333333334</v>
      </c>
      <c r="AJ16" s="53">
        <v>0.027777777777777776</v>
      </c>
      <c r="AK16" s="56">
        <f t="shared" si="3"/>
        <v>23.256944444444446</v>
      </c>
      <c r="AL16" s="136">
        <f t="shared" si="14"/>
        <v>0</v>
      </c>
      <c r="AM16" s="51">
        <v>0.7729166666666667</v>
      </c>
      <c r="AN16" s="51">
        <v>0.020833333333333332</v>
      </c>
      <c r="AO16" s="56">
        <f t="shared" si="4"/>
        <v>23.247916666666665</v>
      </c>
      <c r="AP16" s="51">
        <v>0.7729166666666667</v>
      </c>
      <c r="AQ16" s="51">
        <v>0.02152777777777778</v>
      </c>
      <c r="AR16" s="56">
        <f t="shared" si="5"/>
        <v>23.24861111111111</v>
      </c>
      <c r="AS16" s="51">
        <v>0.7729166666666667</v>
      </c>
      <c r="AT16" s="51">
        <v>0.02152777777777778</v>
      </c>
      <c r="AU16" s="56">
        <f t="shared" si="6"/>
        <v>23.24861111111111</v>
      </c>
      <c r="AV16" s="53"/>
      <c r="AW16" s="53"/>
      <c r="AX16" s="57">
        <f t="shared" si="7"/>
      </c>
      <c r="AY16" s="53">
        <v>0.7708333333333334</v>
      </c>
      <c r="AZ16" s="53">
        <v>0.020833333333333332</v>
      </c>
      <c r="BA16" s="56">
        <f t="shared" si="8"/>
        <v>23.25</v>
      </c>
      <c r="BB16" s="53">
        <v>0.8201388888888889</v>
      </c>
      <c r="BC16" s="53">
        <v>0</v>
      </c>
      <c r="BD16" s="56">
        <f t="shared" si="9"/>
        <v>23.179861111111112</v>
      </c>
      <c r="BE16" s="136">
        <f t="shared" si="15"/>
        <v>0.43333333333333335</v>
      </c>
      <c r="BF16" s="53">
        <v>0.8201388888888889</v>
      </c>
      <c r="BG16" s="53">
        <v>0</v>
      </c>
      <c r="BH16" s="56">
        <f t="shared" si="10"/>
        <v>23.179861111111112</v>
      </c>
      <c r="BI16" s="136">
        <f t="shared" si="16"/>
        <v>0.43333333333333335</v>
      </c>
      <c r="BJ16" s="58">
        <v>3</v>
      </c>
      <c r="BK16" s="59">
        <v>0.029699074074074072</v>
      </c>
      <c r="BL16" s="59">
        <v>0.0338425925925926</v>
      </c>
      <c r="BM16" s="60">
        <f t="shared" si="17"/>
        <v>0.0041435185185185255</v>
      </c>
      <c r="BN16" s="207">
        <v>12</v>
      </c>
      <c r="BO16" s="207">
        <v>2</v>
      </c>
      <c r="BP16" s="215" t="s">
        <v>19</v>
      </c>
      <c r="BQ16" s="44" t="s">
        <v>77</v>
      </c>
      <c r="BR16" s="44" t="s">
        <v>77</v>
      </c>
      <c r="BS16" s="44" t="s">
        <v>62</v>
      </c>
      <c r="BT16" s="44" t="s">
        <v>63</v>
      </c>
      <c r="BU16" s="44" t="s">
        <v>63</v>
      </c>
      <c r="BV16" s="44" t="s">
        <v>63</v>
      </c>
      <c r="BW16" s="44" t="s">
        <v>63</v>
      </c>
      <c r="BX16" s="44"/>
      <c r="BY16" s="53"/>
      <c r="BZ16" s="44"/>
      <c r="CA16" s="45"/>
      <c r="CB16" s="44" t="s">
        <v>62</v>
      </c>
      <c r="CC16" s="44" t="s">
        <v>63</v>
      </c>
      <c r="CD16" s="44" t="s">
        <v>63</v>
      </c>
      <c r="CE16" s="44" t="s">
        <v>63</v>
      </c>
      <c r="CF16" s="44" t="s">
        <v>63</v>
      </c>
      <c r="CG16" s="44" t="s">
        <v>63</v>
      </c>
      <c r="CH16" s="62" t="s">
        <v>111</v>
      </c>
      <c r="IS16" s="47" t="s">
        <v>514</v>
      </c>
    </row>
    <row r="17" spans="1:253" ht="13.5">
      <c r="A17" s="48">
        <v>3</v>
      </c>
      <c r="B17" s="49">
        <v>14</v>
      </c>
      <c r="C17" s="50" t="s">
        <v>90</v>
      </c>
      <c r="D17" s="51">
        <v>0.7708333333333334</v>
      </c>
      <c r="E17" s="224" t="s">
        <v>113</v>
      </c>
      <c r="F17" s="51">
        <v>0.020833333333333332</v>
      </c>
      <c r="G17" s="51" t="s">
        <v>110</v>
      </c>
      <c r="H17" s="52">
        <f t="shared" si="11"/>
        <v>360</v>
      </c>
      <c r="I17" s="51">
        <v>0.7916666666666666</v>
      </c>
      <c r="J17" s="231" t="s">
        <v>113</v>
      </c>
      <c r="K17" s="51">
        <v>0.010416666666666666</v>
      </c>
      <c r="L17" s="51">
        <v>23.21875</v>
      </c>
      <c r="M17" s="51">
        <v>0.78125</v>
      </c>
      <c r="N17" s="224" t="s">
        <v>113</v>
      </c>
      <c r="O17" s="51">
        <v>0.020833333333333332</v>
      </c>
      <c r="P17" s="51">
        <v>23.239583333333332</v>
      </c>
      <c r="Q17" s="51">
        <v>0.78125</v>
      </c>
      <c r="R17" s="224" t="s">
        <v>113</v>
      </c>
      <c r="S17" s="51">
        <v>0.020833333333333332</v>
      </c>
      <c r="T17" s="51">
        <v>23.239583333333332</v>
      </c>
      <c r="U17" s="51">
        <v>0.78125</v>
      </c>
      <c r="V17" s="224" t="s">
        <v>113</v>
      </c>
      <c r="W17" s="51">
        <v>0.020833333333333332</v>
      </c>
      <c r="X17" s="51">
        <v>23.239583333333332</v>
      </c>
      <c r="Y17" s="53">
        <v>0.7708333333333334</v>
      </c>
      <c r="Z17" s="53">
        <v>0.020833333333333332</v>
      </c>
      <c r="AA17" s="53">
        <v>23.25</v>
      </c>
      <c r="AB17" s="53">
        <f t="shared" si="0"/>
        <v>0.8854166666666667</v>
      </c>
      <c r="AC17" s="53">
        <f t="shared" si="1"/>
        <v>0.14583333333333334</v>
      </c>
      <c r="AD17" s="54">
        <f t="shared" si="12"/>
        <v>23.260416666666664</v>
      </c>
      <c r="AE17" s="55">
        <v>0.7708333333333334</v>
      </c>
      <c r="AF17" s="53">
        <v>0.020833333333333332</v>
      </c>
      <c r="AG17" s="56">
        <f t="shared" si="2"/>
        <v>23.25</v>
      </c>
      <c r="AH17" s="136">
        <f t="shared" si="13"/>
        <v>0</v>
      </c>
      <c r="AI17" s="53">
        <v>0.7701388888888889</v>
      </c>
      <c r="AJ17" s="53">
        <v>0.027083333333333334</v>
      </c>
      <c r="AK17" s="56">
        <f t="shared" si="3"/>
        <v>23.256944444444443</v>
      </c>
      <c r="AL17" s="136">
        <f t="shared" si="14"/>
        <v>0</v>
      </c>
      <c r="AM17" s="51">
        <v>0.7687499999999999</v>
      </c>
      <c r="AN17" s="51">
        <v>0.02291666666666667</v>
      </c>
      <c r="AO17" s="56">
        <f t="shared" si="4"/>
        <v>23.254166666666666</v>
      </c>
      <c r="AP17" s="51">
        <v>0.7687499999999999</v>
      </c>
      <c r="AQ17" s="51">
        <v>0.02291666666666667</v>
      </c>
      <c r="AR17" s="56">
        <f t="shared" si="5"/>
        <v>23.254166666666666</v>
      </c>
      <c r="AS17" s="51">
        <v>0.7687499999999999</v>
      </c>
      <c r="AT17" s="51">
        <v>0.02291666666666667</v>
      </c>
      <c r="AU17" s="56">
        <f t="shared" si="6"/>
        <v>23.254166666666666</v>
      </c>
      <c r="AV17" s="53"/>
      <c r="AW17" s="53"/>
      <c r="AX17" s="57">
        <f t="shared" si="7"/>
      </c>
      <c r="AY17" s="53">
        <v>0.7708333333333334</v>
      </c>
      <c r="AZ17" s="53">
        <v>0.020833333333333332</v>
      </c>
      <c r="BA17" s="56">
        <f t="shared" si="8"/>
        <v>23.25</v>
      </c>
      <c r="BB17" s="53">
        <v>0.7916666666666666</v>
      </c>
      <c r="BC17" s="53">
        <v>0.010416666666666666</v>
      </c>
      <c r="BD17" s="56">
        <f t="shared" si="9"/>
        <v>23.21875</v>
      </c>
      <c r="BE17" s="136">
        <f t="shared" si="15"/>
        <v>0</v>
      </c>
      <c r="BF17" s="53">
        <v>0.7916666666666666</v>
      </c>
      <c r="BG17" s="53">
        <v>0.010416666666666666</v>
      </c>
      <c r="BH17" s="56">
        <f t="shared" si="10"/>
        <v>23.21875</v>
      </c>
      <c r="BI17" s="136">
        <f t="shared" si="16"/>
        <v>0</v>
      </c>
      <c r="BJ17" s="58">
        <v>3</v>
      </c>
      <c r="BK17" s="59">
        <v>0.0338425925925926</v>
      </c>
      <c r="BL17" s="59">
        <v>0.037939814814814815</v>
      </c>
      <c r="BM17" s="60">
        <f t="shared" si="17"/>
        <v>0.004097222222222217</v>
      </c>
      <c r="BN17" s="207">
        <v>13</v>
      </c>
      <c r="BO17" s="207">
        <v>2</v>
      </c>
      <c r="BP17" s="215" t="s">
        <v>19</v>
      </c>
      <c r="BQ17" s="44" t="s">
        <v>77</v>
      </c>
      <c r="BR17" s="44" t="s">
        <v>77</v>
      </c>
      <c r="BS17" s="44" t="s">
        <v>102</v>
      </c>
      <c r="BT17" s="44" t="s">
        <v>63</v>
      </c>
      <c r="BU17" s="44" t="s">
        <v>63</v>
      </c>
      <c r="BV17" s="44" t="s">
        <v>63</v>
      </c>
      <c r="BW17" s="44" t="s">
        <v>63</v>
      </c>
      <c r="BX17" s="44" t="s">
        <v>64</v>
      </c>
      <c r="BY17" s="53" t="s">
        <v>114</v>
      </c>
      <c r="BZ17" s="44" t="s">
        <v>115</v>
      </c>
      <c r="CA17" s="45" t="s">
        <v>66</v>
      </c>
      <c r="CB17" s="44" t="s">
        <v>98</v>
      </c>
      <c r="CC17" s="44" t="s">
        <v>63</v>
      </c>
      <c r="CD17" s="44" t="s">
        <v>63</v>
      </c>
      <c r="CE17" s="44" t="s">
        <v>63</v>
      </c>
      <c r="CF17" s="44" t="s">
        <v>63</v>
      </c>
      <c r="CG17" s="44" t="s">
        <v>63</v>
      </c>
      <c r="CH17" s="62"/>
      <c r="IS17" s="47" t="s">
        <v>112</v>
      </c>
    </row>
    <row r="18" spans="1:253" ht="13.5">
      <c r="A18" s="48">
        <v>3</v>
      </c>
      <c r="B18" s="63">
        <v>15</v>
      </c>
      <c r="C18" s="50" t="s">
        <v>57</v>
      </c>
      <c r="D18" s="51">
        <v>0.8333333333333334</v>
      </c>
      <c r="E18" s="224" t="s">
        <v>117</v>
      </c>
      <c r="F18" s="51">
        <v>0.020833333333333332</v>
      </c>
      <c r="G18" s="51" t="s">
        <v>89</v>
      </c>
      <c r="H18" s="52">
        <f t="shared" si="11"/>
        <v>270</v>
      </c>
      <c r="I18" s="51">
        <v>0.8541666666666666</v>
      </c>
      <c r="J18" s="231" t="s">
        <v>117</v>
      </c>
      <c r="K18" s="51">
        <v>0.010416666666666666</v>
      </c>
      <c r="L18" s="51">
        <v>23.15625</v>
      </c>
      <c r="M18" s="51">
        <v>0.7708333333333334</v>
      </c>
      <c r="N18" s="224" t="s">
        <v>117</v>
      </c>
      <c r="O18" s="51">
        <v>0.03125</v>
      </c>
      <c r="P18" s="51">
        <v>23.260416666666668</v>
      </c>
      <c r="Q18" s="51">
        <v>0.7708333333333334</v>
      </c>
      <c r="R18" s="224" t="s">
        <v>117</v>
      </c>
      <c r="S18" s="51">
        <v>0.03125</v>
      </c>
      <c r="T18" s="51">
        <v>23.260416666666668</v>
      </c>
      <c r="U18" s="51">
        <v>0.7708333333333334</v>
      </c>
      <c r="V18" s="224" t="s">
        <v>117</v>
      </c>
      <c r="W18" s="51">
        <v>0.03125</v>
      </c>
      <c r="X18" s="51">
        <v>23.260416666666668</v>
      </c>
      <c r="Y18" s="53">
        <v>0.7708333333333334</v>
      </c>
      <c r="Z18" s="53">
        <v>0.03125</v>
      </c>
      <c r="AA18" s="53">
        <v>23.260416666666668</v>
      </c>
      <c r="AB18" s="53">
        <f t="shared" si="0"/>
        <v>0.8854166666666667</v>
      </c>
      <c r="AC18" s="53">
        <f t="shared" si="1"/>
        <v>0.15625</v>
      </c>
      <c r="AD18" s="54">
        <f t="shared" si="12"/>
        <v>23.270833333333332</v>
      </c>
      <c r="AE18" s="55"/>
      <c r="AF18" s="53"/>
      <c r="AG18" s="56">
        <f t="shared" si="2"/>
      </c>
      <c r="AH18" s="136">
        <f t="shared" si="13"/>
        <v>4.5</v>
      </c>
      <c r="AI18" s="53"/>
      <c r="AJ18" s="53"/>
      <c r="AK18" s="56">
        <f t="shared" si="3"/>
      </c>
      <c r="AL18" s="136">
        <f t="shared" si="14"/>
        <v>4.5</v>
      </c>
      <c r="AM18" s="51"/>
      <c r="AN18" s="51"/>
      <c r="AO18" s="56">
        <f t="shared" si="4"/>
      </c>
      <c r="AP18" s="51"/>
      <c r="AQ18" s="51"/>
      <c r="AR18" s="56">
        <f t="shared" si="5"/>
      </c>
      <c r="AS18" s="51"/>
      <c r="AT18" s="51"/>
      <c r="AU18" s="56">
        <f t="shared" si="6"/>
      </c>
      <c r="AV18" s="53"/>
      <c r="AW18" s="53"/>
      <c r="AX18" s="57">
        <f t="shared" si="7"/>
      </c>
      <c r="AY18" s="53"/>
      <c r="AZ18" s="53"/>
      <c r="BA18" s="56">
        <f t="shared" si="8"/>
      </c>
      <c r="BB18" s="53"/>
      <c r="BC18" s="53"/>
      <c r="BD18" s="56">
        <f t="shared" si="9"/>
      </c>
      <c r="BE18" s="136">
        <f t="shared" si="15"/>
        <v>3.75</v>
      </c>
      <c r="BF18" s="53"/>
      <c r="BG18" s="53"/>
      <c r="BH18" s="56">
        <f t="shared" si="10"/>
      </c>
      <c r="BI18" s="136">
        <f t="shared" si="16"/>
        <v>3.75</v>
      </c>
      <c r="BJ18" s="58"/>
      <c r="BK18" s="59"/>
      <c r="BL18" s="59"/>
      <c r="BM18" s="60">
        <f t="shared" si="17"/>
      </c>
      <c r="BN18" s="207"/>
      <c r="BO18" s="207"/>
      <c r="BP18" s="215"/>
      <c r="BQ18" s="44" t="s">
        <v>77</v>
      </c>
      <c r="BR18" s="44" t="s">
        <v>77</v>
      </c>
      <c r="BS18" s="44"/>
      <c r="BT18" s="44"/>
      <c r="BU18" s="44"/>
      <c r="BV18" s="44"/>
      <c r="BW18" s="44"/>
      <c r="BX18" s="44"/>
      <c r="BY18" s="53"/>
      <c r="BZ18" s="44"/>
      <c r="CA18" s="45"/>
      <c r="CB18" s="44"/>
      <c r="CC18" s="44"/>
      <c r="CD18" s="44"/>
      <c r="CE18" s="44"/>
      <c r="CF18" s="44"/>
      <c r="CG18" s="44"/>
      <c r="CH18" s="62" t="s">
        <v>118</v>
      </c>
      <c r="IS18" s="47" t="s">
        <v>116</v>
      </c>
    </row>
    <row r="19" spans="1:253" ht="13.5">
      <c r="A19" s="48">
        <v>3</v>
      </c>
      <c r="B19" s="63">
        <v>16</v>
      </c>
      <c r="C19" s="50" t="s">
        <v>67</v>
      </c>
      <c r="D19" s="51">
        <v>0.9305555555555555</v>
      </c>
      <c r="E19" s="224" t="s">
        <v>119</v>
      </c>
      <c r="F19" s="51">
        <v>0.034722222222222224</v>
      </c>
      <c r="G19" s="51" t="s">
        <v>59</v>
      </c>
      <c r="H19" s="52">
        <f t="shared" si="11"/>
        <v>150</v>
      </c>
      <c r="I19" s="51">
        <v>0.9479166666666666</v>
      </c>
      <c r="J19" s="231" t="s">
        <v>119</v>
      </c>
      <c r="K19" s="51">
        <v>0.020833333333333332</v>
      </c>
      <c r="L19" s="51">
        <v>23.072916666666664</v>
      </c>
      <c r="M19" s="51">
        <v>0.7708333333333334</v>
      </c>
      <c r="N19" s="224" t="s">
        <v>119</v>
      </c>
      <c r="O19" s="51">
        <v>0.03125</v>
      </c>
      <c r="P19" s="51">
        <v>23.260416666666668</v>
      </c>
      <c r="Q19" s="51">
        <v>0.7708333333333334</v>
      </c>
      <c r="R19" s="224" t="s">
        <v>119</v>
      </c>
      <c r="S19" s="51">
        <v>0.03125</v>
      </c>
      <c r="T19" s="51">
        <v>23.260416666666668</v>
      </c>
      <c r="U19" s="51">
        <v>0.7708333333333334</v>
      </c>
      <c r="V19" s="224" t="s">
        <v>119</v>
      </c>
      <c r="W19" s="51">
        <v>0.03125</v>
      </c>
      <c r="X19" s="51">
        <v>23.260416666666668</v>
      </c>
      <c r="Y19" s="53">
        <v>0.7708333333333334</v>
      </c>
      <c r="Z19" s="53">
        <v>0.034722222222222224</v>
      </c>
      <c r="AA19" s="53">
        <v>23.26388888888889</v>
      </c>
      <c r="AB19" s="53">
        <f t="shared" si="0"/>
        <v>0.8854166666666667</v>
      </c>
      <c r="AC19" s="53">
        <f t="shared" si="1"/>
        <v>0.1597222222222222</v>
      </c>
      <c r="AD19" s="54">
        <f t="shared" si="12"/>
        <v>23.274305555555554</v>
      </c>
      <c r="AE19" s="55">
        <v>0.9305555555555555</v>
      </c>
      <c r="AF19" s="53">
        <v>0.034722222222222224</v>
      </c>
      <c r="AG19" s="56">
        <f t="shared" si="2"/>
        <v>23.104166666666664</v>
      </c>
      <c r="AH19" s="136">
        <f t="shared" si="13"/>
        <v>0</v>
      </c>
      <c r="AI19" s="53">
        <v>0.9305555555555555</v>
      </c>
      <c r="AJ19" s="53">
        <v>0.03819444444444444</v>
      </c>
      <c r="AK19" s="56">
        <f t="shared" si="3"/>
        <v>23.107638888888886</v>
      </c>
      <c r="AL19" s="136">
        <f t="shared" si="14"/>
        <v>0</v>
      </c>
      <c r="AM19" s="51">
        <v>0.7604166666666666</v>
      </c>
      <c r="AN19" s="51">
        <v>0.03263888888888889</v>
      </c>
      <c r="AO19" s="56">
        <f t="shared" si="4"/>
        <v>23.272222222222222</v>
      </c>
      <c r="AP19" s="51">
        <v>0.7604166666666666</v>
      </c>
      <c r="AQ19" s="51">
        <v>0.03263888888888889</v>
      </c>
      <c r="AR19" s="56">
        <f t="shared" si="5"/>
        <v>23.272222222222222</v>
      </c>
      <c r="AS19" s="51">
        <v>0.7604166666666666</v>
      </c>
      <c r="AT19" s="51">
        <v>0.03263888888888889</v>
      </c>
      <c r="AU19" s="56">
        <f t="shared" si="6"/>
        <v>23.272222222222222</v>
      </c>
      <c r="AV19" s="53"/>
      <c r="AW19" s="53"/>
      <c r="AX19" s="57">
        <f t="shared" si="7"/>
      </c>
      <c r="AY19" s="53">
        <v>0.7756944444444445</v>
      </c>
      <c r="AZ19" s="53">
        <v>0.034722222222222224</v>
      </c>
      <c r="BA19" s="56">
        <f t="shared" si="8"/>
        <v>23.259027777777778</v>
      </c>
      <c r="BB19" s="53">
        <v>0.9479166666666666</v>
      </c>
      <c r="BC19" s="53">
        <v>0.020833333333333332</v>
      </c>
      <c r="BD19" s="56">
        <f t="shared" si="9"/>
        <v>23.072916666666664</v>
      </c>
      <c r="BE19" s="136">
        <f t="shared" si="15"/>
        <v>0</v>
      </c>
      <c r="BF19" s="53">
        <v>0.9479166666666666</v>
      </c>
      <c r="BG19" s="53">
        <v>0.020833333333333332</v>
      </c>
      <c r="BH19" s="56">
        <f t="shared" si="10"/>
        <v>23.072916666666664</v>
      </c>
      <c r="BI19" s="136">
        <f t="shared" si="16"/>
        <v>0</v>
      </c>
      <c r="BJ19" s="58">
        <v>3</v>
      </c>
      <c r="BK19" s="59">
        <v>0.037939814814814815</v>
      </c>
      <c r="BL19" s="59">
        <v>0.042187499999999996</v>
      </c>
      <c r="BM19" s="60">
        <f t="shared" si="17"/>
        <v>0.004247685185185181</v>
      </c>
      <c r="BN19" s="207">
        <v>14</v>
      </c>
      <c r="BO19" s="207">
        <v>1</v>
      </c>
      <c r="BP19" s="215" t="s">
        <v>19</v>
      </c>
      <c r="BQ19" s="44" t="s">
        <v>77</v>
      </c>
      <c r="BR19" s="44" t="s">
        <v>77</v>
      </c>
      <c r="BS19" s="44" t="s">
        <v>102</v>
      </c>
      <c r="BT19" s="44" t="s">
        <v>63</v>
      </c>
      <c r="BU19" s="44" t="s">
        <v>63</v>
      </c>
      <c r="BV19" s="44" t="s">
        <v>63</v>
      </c>
      <c r="BW19" s="44" t="s">
        <v>63</v>
      </c>
      <c r="BX19" s="44" t="s">
        <v>120</v>
      </c>
      <c r="BY19" s="53"/>
      <c r="BZ19" s="44"/>
      <c r="CA19" s="45" t="s">
        <v>86</v>
      </c>
      <c r="CB19" s="44" t="s">
        <v>102</v>
      </c>
      <c r="CC19" s="44" t="s">
        <v>63</v>
      </c>
      <c r="CD19" s="44" t="s">
        <v>63</v>
      </c>
      <c r="CE19" s="44" t="s">
        <v>63</v>
      </c>
      <c r="CF19" s="44" t="s">
        <v>63</v>
      </c>
      <c r="CG19" s="44" t="s">
        <v>63</v>
      </c>
      <c r="CH19" s="62" t="s">
        <v>121</v>
      </c>
      <c r="IS19" s="47" t="s">
        <v>98</v>
      </c>
    </row>
    <row r="20" spans="1:86" ht="22.5">
      <c r="A20" s="48">
        <v>3</v>
      </c>
      <c r="B20" s="63">
        <v>17</v>
      </c>
      <c r="C20" s="50" t="s">
        <v>74</v>
      </c>
      <c r="D20" s="51"/>
      <c r="E20" s="224" t="s">
        <v>60</v>
      </c>
      <c r="F20" s="51"/>
      <c r="G20" s="51"/>
      <c r="H20" s="52">
        <f t="shared" si="11"/>
      </c>
      <c r="I20" s="51"/>
      <c r="J20" s="231" t="s">
        <v>60</v>
      </c>
      <c r="K20" s="51"/>
      <c r="L20" s="51" t="s">
        <v>60</v>
      </c>
      <c r="M20" s="51">
        <v>0.7604166666666666</v>
      </c>
      <c r="N20" s="224" t="s">
        <v>122</v>
      </c>
      <c r="O20" s="51">
        <v>0.03125</v>
      </c>
      <c r="P20" s="51">
        <v>23.270833333333332</v>
      </c>
      <c r="Q20" s="51">
        <v>0.7604166666666666</v>
      </c>
      <c r="R20" s="224" t="s">
        <v>122</v>
      </c>
      <c r="S20" s="51">
        <v>0.03125</v>
      </c>
      <c r="T20" s="51">
        <v>23.270833333333332</v>
      </c>
      <c r="U20" s="51">
        <v>0.7604166666666666</v>
      </c>
      <c r="V20" s="224" t="s">
        <v>122</v>
      </c>
      <c r="W20" s="51">
        <v>0.03125</v>
      </c>
      <c r="X20" s="51">
        <v>23.270833333333332</v>
      </c>
      <c r="Y20" s="53">
        <v>0.7604166666666666</v>
      </c>
      <c r="Z20" s="53">
        <v>0.03125</v>
      </c>
      <c r="AA20" s="53">
        <v>23.270833333333332</v>
      </c>
      <c r="AB20" s="53">
        <f t="shared" si="0"/>
        <v>0.875</v>
      </c>
      <c r="AC20" s="53">
        <f t="shared" si="1"/>
        <v>0.15625</v>
      </c>
      <c r="AD20" s="54">
        <f t="shared" si="12"/>
        <v>23.28125</v>
      </c>
      <c r="AE20" s="64" t="s">
        <v>123</v>
      </c>
      <c r="AF20" s="51" t="s">
        <v>123</v>
      </c>
      <c r="AG20" s="56" t="str">
        <f aca="true" t="shared" si="18" ref="AG20:AG85">IF(AE20="-","-",IF(OR(AE20="",AF20=""),"",IF(AF20&gt;=AE20,AF20-AE20,AF20+24-AE20)))</f>
        <v>-</v>
      </c>
      <c r="AH20" s="137">
        <f t="shared" si="13"/>
        <v>0</v>
      </c>
      <c r="AI20" s="64" t="s">
        <v>123</v>
      </c>
      <c r="AJ20" s="51" t="s">
        <v>123</v>
      </c>
      <c r="AK20" s="56" t="str">
        <f aca="true" t="shared" si="19" ref="AK20:AK85">IF(AI20="-","-",IF(OR(AI20="",AJ20=""),"",IF(AJ20&gt;=AI20,AJ20-AI20,AJ20+24-AI20)))</f>
        <v>-</v>
      </c>
      <c r="AL20" s="137">
        <f t="shared" si="14"/>
        <v>0</v>
      </c>
      <c r="AM20" s="51">
        <v>0.7604166666666666</v>
      </c>
      <c r="AN20" s="51">
        <v>0.03125</v>
      </c>
      <c r="AO20" s="56">
        <f t="shared" si="4"/>
        <v>23.270833333333332</v>
      </c>
      <c r="AP20" s="51">
        <v>0.7604166666666666</v>
      </c>
      <c r="AQ20" s="51">
        <v>0.03125</v>
      </c>
      <c r="AR20" s="56">
        <f t="shared" si="5"/>
        <v>23.270833333333332</v>
      </c>
      <c r="AS20" s="64" t="s">
        <v>123</v>
      </c>
      <c r="AT20" s="51" t="s">
        <v>123</v>
      </c>
      <c r="AU20" s="56" t="str">
        <f>IF(AS20="-","-",IF(OR(AS20="",AT20=""),"",IF(AT20&gt;=AS20,AT20-AS20,AT20+24-AS20)))</f>
        <v>-</v>
      </c>
      <c r="AV20" s="53"/>
      <c r="AW20" s="53"/>
      <c r="AX20" s="57">
        <f t="shared" si="7"/>
      </c>
      <c r="AY20" s="53">
        <v>0.7625000000000001</v>
      </c>
      <c r="AZ20" s="53">
        <v>0.04722222222222222</v>
      </c>
      <c r="BA20" s="56">
        <f t="shared" si="8"/>
        <v>23.28472222222222</v>
      </c>
      <c r="BB20" s="64" t="s">
        <v>123</v>
      </c>
      <c r="BC20" s="51" t="s">
        <v>123</v>
      </c>
      <c r="BD20" s="56" t="str">
        <f aca="true" t="shared" si="20" ref="BD20:BD83">IF(BB20="-","-",IF(OR(BB20="",BC20=""),"",IF(BC20&gt;=BB20,BC20-BB20,BC20+24-BB20)))</f>
        <v>-</v>
      </c>
      <c r="BE20" s="137">
        <f t="shared" si="15"/>
        <v>0</v>
      </c>
      <c r="BF20" s="64" t="s">
        <v>123</v>
      </c>
      <c r="BG20" s="51" t="s">
        <v>123</v>
      </c>
      <c r="BH20" s="56" t="str">
        <f aca="true" t="shared" si="21" ref="BH20:BH83">IF(BF20="-","-",IF(OR(BF20="",BG20=""),"",IF(BG20&gt;=BF20,BG20-BF20,BG20+24-BF20)))</f>
        <v>-</v>
      </c>
      <c r="BI20" s="137">
        <f t="shared" si="16"/>
        <v>0</v>
      </c>
      <c r="BJ20" s="58">
        <v>3</v>
      </c>
      <c r="BK20" s="59">
        <v>0.042187499999999996</v>
      </c>
      <c r="BL20" s="59">
        <v>0.046851851851851846</v>
      </c>
      <c r="BM20" s="60">
        <f t="shared" si="17"/>
        <v>0.00466435185185185</v>
      </c>
      <c r="BN20" s="207">
        <v>15</v>
      </c>
      <c r="BO20" s="207">
        <v>2</v>
      </c>
      <c r="BP20" s="215" t="s">
        <v>18</v>
      </c>
      <c r="BQ20" s="44" t="s">
        <v>77</v>
      </c>
      <c r="BR20" s="44" t="s">
        <v>77</v>
      </c>
      <c r="BS20" s="44" t="s">
        <v>102</v>
      </c>
      <c r="BT20" s="44" t="s">
        <v>63</v>
      </c>
      <c r="BU20" s="44" t="s">
        <v>63</v>
      </c>
      <c r="BV20" s="44" t="s">
        <v>63</v>
      </c>
      <c r="BW20" s="44" t="s">
        <v>63</v>
      </c>
      <c r="BX20" s="44" t="s">
        <v>120</v>
      </c>
      <c r="BY20" s="53"/>
      <c r="BZ20" s="44"/>
      <c r="CA20" s="45" t="s">
        <v>86</v>
      </c>
      <c r="CB20" s="44" t="s">
        <v>102</v>
      </c>
      <c r="CC20" s="44" t="s">
        <v>63</v>
      </c>
      <c r="CD20" s="44" t="s">
        <v>63</v>
      </c>
      <c r="CE20" s="44" t="s">
        <v>63</v>
      </c>
      <c r="CF20" s="44" t="s">
        <v>63</v>
      </c>
      <c r="CG20" s="44" t="s">
        <v>63</v>
      </c>
      <c r="CH20" s="62" t="s">
        <v>124</v>
      </c>
    </row>
    <row r="21" spans="1:253" ht="22.5">
      <c r="A21" s="48">
        <v>3</v>
      </c>
      <c r="B21" s="63">
        <v>18</v>
      </c>
      <c r="C21" s="50" t="s">
        <v>78</v>
      </c>
      <c r="D21" s="51"/>
      <c r="E21" s="224" t="s">
        <v>60</v>
      </c>
      <c r="F21" s="51"/>
      <c r="G21" s="51"/>
      <c r="H21" s="52">
        <f t="shared" si="11"/>
      </c>
      <c r="I21" s="51"/>
      <c r="J21" s="231" t="s">
        <v>60</v>
      </c>
      <c r="K21" s="51"/>
      <c r="L21" s="51" t="s">
        <v>60</v>
      </c>
      <c r="M21" s="51">
        <v>0.7604166666666666</v>
      </c>
      <c r="N21" s="224" t="s">
        <v>125</v>
      </c>
      <c r="O21" s="51">
        <v>0.041666666666666664</v>
      </c>
      <c r="P21" s="51">
        <v>23.28125</v>
      </c>
      <c r="Q21" s="51">
        <v>0.7604166666666666</v>
      </c>
      <c r="R21" s="224" t="s">
        <v>125</v>
      </c>
      <c r="S21" s="51">
        <v>0.041666666666666664</v>
      </c>
      <c r="T21" s="51">
        <v>23.28125</v>
      </c>
      <c r="U21" s="51">
        <v>0.7604166666666666</v>
      </c>
      <c r="V21" s="224" t="s">
        <v>125</v>
      </c>
      <c r="W21" s="51">
        <v>0.041666666666666664</v>
      </c>
      <c r="X21" s="51">
        <v>23.28125</v>
      </c>
      <c r="Y21" s="53">
        <v>0.7604166666666666</v>
      </c>
      <c r="Z21" s="53">
        <v>0.041666666666666664</v>
      </c>
      <c r="AA21" s="53">
        <v>23.28125</v>
      </c>
      <c r="AB21" s="53">
        <f t="shared" si="0"/>
        <v>0.875</v>
      </c>
      <c r="AC21" s="53">
        <f t="shared" si="1"/>
        <v>0.16666666666666666</v>
      </c>
      <c r="AD21" s="54">
        <f t="shared" si="12"/>
        <v>23.291666666666668</v>
      </c>
      <c r="AE21" s="64" t="s">
        <v>123</v>
      </c>
      <c r="AF21" s="51" t="s">
        <v>123</v>
      </c>
      <c r="AG21" s="56" t="str">
        <f t="shared" si="18"/>
        <v>-</v>
      </c>
      <c r="AH21" s="137">
        <f t="shared" si="13"/>
        <v>0</v>
      </c>
      <c r="AI21" s="64" t="s">
        <v>123</v>
      </c>
      <c r="AJ21" s="51" t="s">
        <v>123</v>
      </c>
      <c r="AK21" s="56" t="str">
        <f t="shared" si="19"/>
        <v>-</v>
      </c>
      <c r="AL21" s="137">
        <f t="shared" si="14"/>
        <v>0</v>
      </c>
      <c r="AM21" s="51">
        <v>0.7527777777777778</v>
      </c>
      <c r="AN21" s="51">
        <v>0.03958333333333333</v>
      </c>
      <c r="AO21" s="56">
        <f t="shared" si="4"/>
        <v>23.286805555555556</v>
      </c>
      <c r="AP21" s="51">
        <v>0.7527777777777778</v>
      </c>
      <c r="AQ21" s="51">
        <v>0.04097222222222222</v>
      </c>
      <c r="AR21" s="56">
        <f t="shared" si="5"/>
        <v>23.288194444444446</v>
      </c>
      <c r="AS21" s="51">
        <v>0.030555555555555555</v>
      </c>
      <c r="AT21" s="51">
        <v>0.04027777777777778</v>
      </c>
      <c r="AU21" s="56">
        <f>IF(AS21="-","-",IF(OR(AS21="",AT21=""),"",IF(AT21&gt;=AS21,AT21-AS21,AT21+24-AS21)))</f>
        <v>0.009722222222222226</v>
      </c>
      <c r="AV21" s="53"/>
      <c r="AW21" s="53"/>
      <c r="AX21" s="57">
        <f t="shared" si="7"/>
      </c>
      <c r="AY21" s="53">
        <v>0.7604166666666666</v>
      </c>
      <c r="AZ21" s="53">
        <v>0.041666666666666664</v>
      </c>
      <c r="BA21" s="56">
        <f t="shared" si="8"/>
        <v>23.28125</v>
      </c>
      <c r="BB21" s="64" t="s">
        <v>123</v>
      </c>
      <c r="BC21" s="51" t="s">
        <v>123</v>
      </c>
      <c r="BD21" s="56" t="str">
        <f t="shared" si="20"/>
        <v>-</v>
      </c>
      <c r="BE21" s="137">
        <f t="shared" si="15"/>
        <v>0</v>
      </c>
      <c r="BF21" s="64" t="s">
        <v>123</v>
      </c>
      <c r="BG21" s="51" t="s">
        <v>123</v>
      </c>
      <c r="BH21" s="56" t="str">
        <f t="shared" si="21"/>
        <v>-</v>
      </c>
      <c r="BI21" s="137">
        <f t="shared" si="16"/>
        <v>0</v>
      </c>
      <c r="BJ21" s="58">
        <v>3</v>
      </c>
      <c r="BK21" s="59">
        <v>0.046851851851851846</v>
      </c>
      <c r="BL21" s="59">
        <v>0.05145833333333333</v>
      </c>
      <c r="BM21" s="60">
        <f t="shared" si="17"/>
        <v>0.004606481481481482</v>
      </c>
      <c r="BN21" s="207">
        <v>16</v>
      </c>
      <c r="BO21" s="207">
        <v>2</v>
      </c>
      <c r="BP21" s="215" t="s">
        <v>18</v>
      </c>
      <c r="BQ21" s="44" t="s">
        <v>73</v>
      </c>
      <c r="BR21" s="44" t="s">
        <v>73</v>
      </c>
      <c r="BS21" s="44" t="s">
        <v>102</v>
      </c>
      <c r="BT21" s="44" t="s">
        <v>63</v>
      </c>
      <c r="BU21" s="44" t="s">
        <v>63</v>
      </c>
      <c r="BV21" s="44" t="s">
        <v>63</v>
      </c>
      <c r="BW21" s="44" t="s">
        <v>63</v>
      </c>
      <c r="BX21" s="44" t="s">
        <v>120</v>
      </c>
      <c r="BY21" s="53"/>
      <c r="BZ21" s="44"/>
      <c r="CA21" s="45" t="s">
        <v>86</v>
      </c>
      <c r="CB21" s="44" t="s">
        <v>62</v>
      </c>
      <c r="CC21" s="44" t="s">
        <v>63</v>
      </c>
      <c r="CD21" s="44" t="s">
        <v>63</v>
      </c>
      <c r="CE21" s="44" t="s">
        <v>63</v>
      </c>
      <c r="CF21" s="44" t="s">
        <v>63</v>
      </c>
      <c r="CG21" s="44" t="s">
        <v>63</v>
      </c>
      <c r="CH21" s="62" t="s">
        <v>126</v>
      </c>
      <c r="IS21" s="47" t="s">
        <v>127</v>
      </c>
    </row>
    <row r="22" spans="1:253" ht="45">
      <c r="A22" s="48">
        <v>3</v>
      </c>
      <c r="B22" s="63">
        <v>19</v>
      </c>
      <c r="C22" s="50" t="s">
        <v>83</v>
      </c>
      <c r="D22" s="51"/>
      <c r="E22" s="224" t="s">
        <v>60</v>
      </c>
      <c r="F22" s="51"/>
      <c r="G22" s="51"/>
      <c r="H22" s="52">
        <f t="shared" si="11"/>
      </c>
      <c r="I22" s="51"/>
      <c r="J22" s="231" t="s">
        <v>60</v>
      </c>
      <c r="K22" s="51"/>
      <c r="L22" s="51" t="s">
        <v>60</v>
      </c>
      <c r="M22" s="51">
        <v>0.7604166666666666</v>
      </c>
      <c r="N22" s="224" t="s">
        <v>128</v>
      </c>
      <c r="O22" s="51">
        <v>0.041666666666666664</v>
      </c>
      <c r="P22" s="51">
        <v>23.28125</v>
      </c>
      <c r="Q22" s="51">
        <v>0.7604166666666666</v>
      </c>
      <c r="R22" s="224" t="s">
        <v>128</v>
      </c>
      <c r="S22" s="51">
        <v>0.041666666666666664</v>
      </c>
      <c r="T22" s="51">
        <v>23.28125</v>
      </c>
      <c r="U22" s="51">
        <v>0.7604166666666666</v>
      </c>
      <c r="V22" s="224" t="s">
        <v>128</v>
      </c>
      <c r="W22" s="51">
        <v>0.041666666666666664</v>
      </c>
      <c r="X22" s="51">
        <v>23.28125</v>
      </c>
      <c r="Y22" s="53">
        <v>0.7604166666666666</v>
      </c>
      <c r="Z22" s="53">
        <v>0.041666666666666664</v>
      </c>
      <c r="AA22" s="53">
        <v>23.28125</v>
      </c>
      <c r="AB22" s="53">
        <f t="shared" si="0"/>
        <v>0.875</v>
      </c>
      <c r="AC22" s="53">
        <f t="shared" si="1"/>
        <v>0.16666666666666666</v>
      </c>
      <c r="AD22" s="54">
        <f t="shared" si="12"/>
        <v>23.291666666666668</v>
      </c>
      <c r="AE22" s="64" t="s">
        <v>123</v>
      </c>
      <c r="AF22" s="51" t="s">
        <v>123</v>
      </c>
      <c r="AG22" s="56" t="str">
        <f t="shared" si="18"/>
        <v>-</v>
      </c>
      <c r="AH22" s="137">
        <f t="shared" si="13"/>
        <v>0</v>
      </c>
      <c r="AI22" s="64" t="s">
        <v>123</v>
      </c>
      <c r="AJ22" s="51" t="s">
        <v>123</v>
      </c>
      <c r="AK22" s="56" t="str">
        <f t="shared" si="19"/>
        <v>-</v>
      </c>
      <c r="AL22" s="137">
        <f t="shared" si="14"/>
        <v>0</v>
      </c>
      <c r="AM22" s="51">
        <v>0.7493055555555556</v>
      </c>
      <c r="AN22" s="51">
        <v>0.04375</v>
      </c>
      <c r="AO22" s="56">
        <f aca="true" t="shared" si="22" ref="AO22:AO85">IF(AM22="-","-",IF(OR(AM22="",AN22=""),"",IF(AN22&gt;=AM22,AN22-AM22,AN22+24-AM22)))</f>
        <v>23.294444444444444</v>
      </c>
      <c r="AP22" s="51">
        <v>0.7680555555555556</v>
      </c>
      <c r="AQ22" s="51">
        <v>0.04305555555555556</v>
      </c>
      <c r="AR22" s="56">
        <f aca="true" t="shared" si="23" ref="AR22:AR85">IF(AP22="-","-",IF(OR(AP22="",AQ22=""),"",IF(AQ22&gt;=AP22,AQ22-AP22,AQ22+24-AP22)))</f>
        <v>23.275</v>
      </c>
      <c r="AS22" s="51" t="s">
        <v>123</v>
      </c>
      <c r="AT22" s="51" t="s">
        <v>123</v>
      </c>
      <c r="AU22" s="56" t="str">
        <f>IF(AS22="-","-",IF(OR(AS22="",AT22=""),"",IF(AT22&gt;=AS22,AT22-AS22,AT22+24-AS22)))</f>
        <v>-</v>
      </c>
      <c r="AV22" s="53"/>
      <c r="AW22" s="53"/>
      <c r="AX22" s="56">
        <f>IF(AV22="-","-",IF(OR(AV22="",AW22=""),"",IF(AW22&gt;=AV22,AW22-AV22,AW22+24-AV22)))</f>
      </c>
      <c r="AY22" s="53">
        <v>0.7604166666666666</v>
      </c>
      <c r="AZ22" s="53">
        <v>0.041666666666666664</v>
      </c>
      <c r="BA22" s="56">
        <f>IF(AY22="-","-",IF(OR(AY22="",AZ22=""),"",IF(AZ22&gt;=AY22,AZ22-AY22,AZ22+24-AY22)))</f>
        <v>23.28125</v>
      </c>
      <c r="BB22" s="64" t="s">
        <v>123</v>
      </c>
      <c r="BC22" s="51" t="s">
        <v>123</v>
      </c>
      <c r="BD22" s="56" t="str">
        <f t="shared" si="20"/>
        <v>-</v>
      </c>
      <c r="BE22" s="137">
        <f t="shared" si="15"/>
        <v>0</v>
      </c>
      <c r="BF22" s="64" t="s">
        <v>123</v>
      </c>
      <c r="BG22" s="51" t="s">
        <v>123</v>
      </c>
      <c r="BH22" s="56" t="str">
        <f t="shared" si="21"/>
        <v>-</v>
      </c>
      <c r="BI22" s="137">
        <f t="shared" si="16"/>
        <v>0</v>
      </c>
      <c r="BJ22" s="58">
        <v>3</v>
      </c>
      <c r="BK22" s="59">
        <v>0.05145833333333333</v>
      </c>
      <c r="BL22" s="59">
        <v>0.05606481481481482</v>
      </c>
      <c r="BM22" s="60">
        <f t="shared" si="17"/>
        <v>0.004606481481481489</v>
      </c>
      <c r="BN22" s="207">
        <v>17</v>
      </c>
      <c r="BO22" s="207">
        <v>2</v>
      </c>
      <c r="BP22" s="215" t="s">
        <v>18</v>
      </c>
      <c r="BQ22" s="44" t="s">
        <v>73</v>
      </c>
      <c r="BR22" s="44" t="s">
        <v>73</v>
      </c>
      <c r="BS22" s="44" t="s">
        <v>62</v>
      </c>
      <c r="BT22" s="44" t="s">
        <v>63</v>
      </c>
      <c r="BU22" s="44" t="s">
        <v>63</v>
      </c>
      <c r="BV22" s="44" t="s">
        <v>63</v>
      </c>
      <c r="BW22" s="44" t="s">
        <v>63</v>
      </c>
      <c r="BX22" s="44" t="s">
        <v>85</v>
      </c>
      <c r="BY22" s="53"/>
      <c r="BZ22" s="44"/>
      <c r="CA22" s="45" t="s">
        <v>86</v>
      </c>
      <c r="CB22" s="44" t="s">
        <v>62</v>
      </c>
      <c r="CC22" s="44" t="s">
        <v>63</v>
      </c>
      <c r="CD22" s="44" t="s">
        <v>63</v>
      </c>
      <c r="CE22" s="44" t="s">
        <v>63</v>
      </c>
      <c r="CF22" s="44" t="s">
        <v>63</v>
      </c>
      <c r="CG22" s="44" t="s">
        <v>63</v>
      </c>
      <c r="CH22" s="62" t="s">
        <v>129</v>
      </c>
      <c r="CI22" s="65">
        <v>0.7618055555555556</v>
      </c>
      <c r="CJ22" s="65">
        <v>0.8951388888888889</v>
      </c>
      <c r="IS22" s="47" t="s">
        <v>120</v>
      </c>
    </row>
    <row r="23" spans="1:90" ht="45">
      <c r="A23" s="48">
        <v>3</v>
      </c>
      <c r="B23" s="63">
        <v>20</v>
      </c>
      <c r="C23" s="50" t="s">
        <v>87</v>
      </c>
      <c r="D23" s="51"/>
      <c r="E23" s="224" t="s">
        <v>60</v>
      </c>
      <c r="F23" s="51"/>
      <c r="G23" s="51"/>
      <c r="H23" s="52">
        <f t="shared" si="11"/>
      </c>
      <c r="I23" s="51"/>
      <c r="J23" s="231" t="s">
        <v>60</v>
      </c>
      <c r="K23" s="51"/>
      <c r="L23" s="51" t="s">
        <v>60</v>
      </c>
      <c r="M23" s="51">
        <v>0.75</v>
      </c>
      <c r="N23" s="224" t="s">
        <v>130</v>
      </c>
      <c r="O23" s="51">
        <v>0.041666666666666664</v>
      </c>
      <c r="P23" s="51">
        <v>23.291666666666668</v>
      </c>
      <c r="Q23" s="51">
        <v>0.75</v>
      </c>
      <c r="R23" s="224" t="s">
        <v>130</v>
      </c>
      <c r="S23" s="51">
        <v>0.041666666666666664</v>
      </c>
      <c r="T23" s="51">
        <v>23.291666666666668</v>
      </c>
      <c r="U23" s="51">
        <v>0.75</v>
      </c>
      <c r="V23" s="224" t="s">
        <v>130</v>
      </c>
      <c r="W23" s="51">
        <v>0.041666666666666664</v>
      </c>
      <c r="X23" s="51">
        <v>23.291666666666668</v>
      </c>
      <c r="Y23" s="53">
        <v>0.75</v>
      </c>
      <c r="Z23" s="53">
        <v>0.041666666666666664</v>
      </c>
      <c r="AA23" s="53">
        <v>23.291666666666668</v>
      </c>
      <c r="AB23" s="53">
        <f t="shared" si="0"/>
        <v>0.8645833333333334</v>
      </c>
      <c r="AC23" s="53">
        <f t="shared" si="1"/>
        <v>0.16666666666666666</v>
      </c>
      <c r="AD23" s="54">
        <f t="shared" si="12"/>
        <v>23.302083333333336</v>
      </c>
      <c r="AE23" s="64" t="s">
        <v>123</v>
      </c>
      <c r="AF23" s="51" t="s">
        <v>123</v>
      </c>
      <c r="AG23" s="56" t="str">
        <f t="shared" si="18"/>
        <v>-</v>
      </c>
      <c r="AH23" s="137">
        <f t="shared" si="13"/>
        <v>0</v>
      </c>
      <c r="AI23" s="64" t="s">
        <v>123</v>
      </c>
      <c r="AJ23" s="51" t="s">
        <v>123</v>
      </c>
      <c r="AK23" s="56" t="str">
        <f t="shared" si="19"/>
        <v>-</v>
      </c>
      <c r="AL23" s="137">
        <f t="shared" si="14"/>
        <v>0</v>
      </c>
      <c r="AM23" s="51">
        <v>0.7444444444444445</v>
      </c>
      <c r="AN23" s="51">
        <v>0.7618055555555556</v>
      </c>
      <c r="AO23" s="56">
        <f t="shared" si="22"/>
        <v>0.01736111111111116</v>
      </c>
      <c r="AP23" s="51">
        <v>0.7451388888888889</v>
      </c>
      <c r="AQ23" s="51">
        <v>0.7618055555555556</v>
      </c>
      <c r="AR23" s="56">
        <f t="shared" si="23"/>
        <v>0.01666666666666672</v>
      </c>
      <c r="AS23" s="51" t="s">
        <v>123</v>
      </c>
      <c r="AT23" s="51" t="s">
        <v>123</v>
      </c>
      <c r="AU23" s="56" t="str">
        <f>IF(AS23="-","-",IF(OR(AS23="",AT23=""),"",IF(AT23&gt;=AS23,AT23-AS23,AT23+24-AS23)))</f>
        <v>-</v>
      </c>
      <c r="AV23" s="53"/>
      <c r="AW23" s="53"/>
      <c r="AX23" s="56">
        <f aca="true" t="shared" si="24" ref="AX23:AX86">IF(AV23="-","-",IF(OR(AV23="",AW23=""),"",IF(AW23&gt;=AV23,AW23-AV23,AW23+24-AV23)))</f>
      </c>
      <c r="AY23" s="53">
        <v>0.75</v>
      </c>
      <c r="AZ23" s="53">
        <v>0.041666666666666664</v>
      </c>
      <c r="BA23" s="56">
        <f aca="true" t="shared" si="25" ref="BA23:BA86">IF(AY23="-","-",IF(OR(AY23="",AZ23=""),"",IF(AZ23&gt;=AY23,AZ23-AY23,AZ23+24-AY23)))</f>
        <v>23.291666666666668</v>
      </c>
      <c r="BB23" s="64" t="s">
        <v>123</v>
      </c>
      <c r="BC23" s="51" t="s">
        <v>123</v>
      </c>
      <c r="BD23" s="56" t="str">
        <f>IF(BB23="-","-",IF(OR(BB23="",BC23=""),"",IF(BC23&gt;=BB23,BC23-BB23,BC23+24-BB23)))</f>
        <v>-</v>
      </c>
      <c r="BE23" s="137">
        <f t="shared" si="15"/>
        <v>0</v>
      </c>
      <c r="BF23" s="64" t="s">
        <v>123</v>
      </c>
      <c r="BG23" s="51" t="s">
        <v>123</v>
      </c>
      <c r="BH23" s="56" t="str">
        <f>IF(BF23="-","-",IF(OR(BF23="",BG23=""),"",IF(BG23&gt;=BF23,BG23-BF23,BG23+24-BF23)))</f>
        <v>-</v>
      </c>
      <c r="BI23" s="137">
        <f t="shared" si="16"/>
        <v>0</v>
      </c>
      <c r="BJ23" s="58">
        <v>3</v>
      </c>
      <c r="BK23" s="59">
        <v>0.05606481481481482</v>
      </c>
      <c r="BL23" s="59">
        <v>0.06084490740740741</v>
      </c>
      <c r="BM23" s="60">
        <f t="shared" si="17"/>
        <v>0.004780092592592593</v>
      </c>
      <c r="BN23" s="207">
        <v>18</v>
      </c>
      <c r="BO23" s="207">
        <v>2</v>
      </c>
      <c r="BP23" s="215" t="s">
        <v>18</v>
      </c>
      <c r="BQ23" s="44" t="s">
        <v>73</v>
      </c>
      <c r="BR23" s="44" t="s">
        <v>73</v>
      </c>
      <c r="BS23" s="44" t="s">
        <v>102</v>
      </c>
      <c r="BT23" s="44" t="s">
        <v>63</v>
      </c>
      <c r="BU23" s="44" t="s">
        <v>63</v>
      </c>
      <c r="BV23" s="44" t="s">
        <v>131</v>
      </c>
      <c r="BW23" s="44" t="s">
        <v>63</v>
      </c>
      <c r="BX23" s="44" t="s">
        <v>85</v>
      </c>
      <c r="BY23" s="53"/>
      <c r="BZ23" s="44"/>
      <c r="CA23" s="45" t="s">
        <v>86</v>
      </c>
      <c r="CB23" s="44" t="s">
        <v>102</v>
      </c>
      <c r="CC23" s="44" t="s">
        <v>63</v>
      </c>
      <c r="CD23" s="44" t="s">
        <v>63</v>
      </c>
      <c r="CE23" s="44" t="s">
        <v>63</v>
      </c>
      <c r="CF23" s="44" t="s">
        <v>63</v>
      </c>
      <c r="CG23" s="44" t="s">
        <v>63</v>
      </c>
      <c r="CH23" s="62" t="s">
        <v>132</v>
      </c>
      <c r="CI23" s="65"/>
      <c r="CJ23" s="65"/>
      <c r="CL23" s="66"/>
    </row>
    <row r="24" spans="1:253" ht="13.5">
      <c r="A24" s="48">
        <v>3</v>
      </c>
      <c r="B24" s="63">
        <v>21</v>
      </c>
      <c r="C24" s="50" t="s">
        <v>90</v>
      </c>
      <c r="D24" s="51"/>
      <c r="E24" s="224" t="s">
        <v>60</v>
      </c>
      <c r="F24" s="51"/>
      <c r="G24" s="51"/>
      <c r="H24" s="52">
        <f t="shared" si="11"/>
      </c>
      <c r="I24" s="51"/>
      <c r="J24" s="231" t="s">
        <v>60</v>
      </c>
      <c r="K24" s="51"/>
      <c r="L24" s="51" t="s">
        <v>60</v>
      </c>
      <c r="M24" s="51">
        <v>0.75</v>
      </c>
      <c r="N24" s="224" t="s">
        <v>133</v>
      </c>
      <c r="O24" s="51">
        <v>0.052083333333333336</v>
      </c>
      <c r="P24" s="51">
        <v>23.302083333333332</v>
      </c>
      <c r="Q24" s="51">
        <v>0.75</v>
      </c>
      <c r="R24" s="224" t="s">
        <v>133</v>
      </c>
      <c r="S24" s="51">
        <v>0.052083333333333336</v>
      </c>
      <c r="T24" s="51">
        <v>23.302083333333332</v>
      </c>
      <c r="U24" s="51">
        <v>0.75</v>
      </c>
      <c r="V24" s="224" t="s">
        <v>133</v>
      </c>
      <c r="W24" s="51">
        <v>0.052083333333333336</v>
      </c>
      <c r="X24" s="51">
        <v>23.302083333333332</v>
      </c>
      <c r="Y24" s="53">
        <v>0.75</v>
      </c>
      <c r="Z24" s="53">
        <v>0.052083333333333336</v>
      </c>
      <c r="AA24" s="53">
        <v>23.302083333333332</v>
      </c>
      <c r="AB24" s="53">
        <f t="shared" si="0"/>
        <v>0.8645833333333334</v>
      </c>
      <c r="AC24" s="53">
        <f t="shared" si="1"/>
        <v>0.17708333333333334</v>
      </c>
      <c r="AD24" s="54">
        <f t="shared" si="12"/>
        <v>23.3125</v>
      </c>
      <c r="AE24" s="64" t="s">
        <v>123</v>
      </c>
      <c r="AF24" s="51" t="s">
        <v>123</v>
      </c>
      <c r="AG24" s="56" t="str">
        <f>IF(AE24="-","-",IF(OR(AE24="",AF24=""),"",IF(AF24&gt;=AE24,AF24-AE24,AF24+24-AE24)))</f>
        <v>-</v>
      </c>
      <c r="AH24" s="137">
        <f t="shared" si="13"/>
        <v>0</v>
      </c>
      <c r="AI24" s="64" t="s">
        <v>123</v>
      </c>
      <c r="AJ24" s="51" t="s">
        <v>123</v>
      </c>
      <c r="AK24" s="56" t="str">
        <f>IF(AI24="-","-",IF(OR(AI24="",AJ24=""),"",IF(AJ24&gt;=AI24,AJ24-AI24,AJ24+24-AI24)))</f>
        <v>-</v>
      </c>
      <c r="AL24" s="137">
        <f t="shared" si="14"/>
        <v>0</v>
      </c>
      <c r="AM24" s="51">
        <v>0.7416666666666667</v>
      </c>
      <c r="AN24" s="51">
        <v>0.05</v>
      </c>
      <c r="AO24" s="56">
        <f t="shared" si="22"/>
        <v>23.308333333333334</v>
      </c>
      <c r="AP24" s="51">
        <v>0.7416666666666667</v>
      </c>
      <c r="AQ24" s="51">
        <v>0.05</v>
      </c>
      <c r="AR24" s="56">
        <f t="shared" si="23"/>
        <v>23.308333333333334</v>
      </c>
      <c r="AS24" s="51" t="s">
        <v>123</v>
      </c>
      <c r="AT24" s="51" t="s">
        <v>123</v>
      </c>
      <c r="AU24" s="56" t="str">
        <f>IF(AS24="-","-",IF(OR(AS24="",AT24=""),"",IF(AT24&gt;=AS24,AT24-AS24,AT24+24-AS24)))</f>
        <v>-</v>
      </c>
      <c r="AV24" s="53"/>
      <c r="AW24" s="53"/>
      <c r="AX24" s="56">
        <f t="shared" si="24"/>
      </c>
      <c r="AY24" s="53">
        <v>0.75</v>
      </c>
      <c r="AZ24" s="53">
        <v>0.052083333333333336</v>
      </c>
      <c r="BA24" s="56">
        <f t="shared" si="25"/>
        <v>23.302083333333332</v>
      </c>
      <c r="BB24" s="64" t="s">
        <v>123</v>
      </c>
      <c r="BC24" s="51" t="s">
        <v>123</v>
      </c>
      <c r="BD24" s="56" t="str">
        <f>IF(BB24="-","-",IF(OR(BB24="",BC24=""),"",IF(BC24&gt;=BB24,BC24-BB24,BC24+24-BB24)))</f>
        <v>-</v>
      </c>
      <c r="BE24" s="137">
        <f t="shared" si="15"/>
        <v>0</v>
      </c>
      <c r="BF24" s="64" t="s">
        <v>123</v>
      </c>
      <c r="BG24" s="51" t="s">
        <v>123</v>
      </c>
      <c r="BH24" s="56" t="str">
        <f>IF(BF24="-","-",IF(OR(BF24="",BG24=""),"",IF(BG24&gt;=BF24,BG24-BF24,BG24+24-BF24)))</f>
        <v>-</v>
      </c>
      <c r="BI24" s="137">
        <f t="shared" si="16"/>
        <v>0</v>
      </c>
      <c r="BJ24" s="58">
        <v>3</v>
      </c>
      <c r="BK24" s="59">
        <v>0.06084490740740741</v>
      </c>
      <c r="BL24" s="59">
        <v>0.06581018518518518</v>
      </c>
      <c r="BM24" s="60">
        <f t="shared" si="17"/>
        <v>0.00496527777777777</v>
      </c>
      <c r="BN24" s="207">
        <v>19</v>
      </c>
      <c r="BO24" s="207">
        <v>2</v>
      </c>
      <c r="BP24" s="215" t="s">
        <v>18</v>
      </c>
      <c r="BQ24" s="44" t="s">
        <v>73</v>
      </c>
      <c r="BR24" s="44" t="s">
        <v>73</v>
      </c>
      <c r="BS24" s="44" t="s">
        <v>102</v>
      </c>
      <c r="BT24" s="44" t="s">
        <v>63</v>
      </c>
      <c r="BU24" s="44" t="s">
        <v>63</v>
      </c>
      <c r="BV24" s="44" t="s">
        <v>63</v>
      </c>
      <c r="BW24" s="44" t="s">
        <v>63</v>
      </c>
      <c r="BX24" s="44" t="s">
        <v>85</v>
      </c>
      <c r="BY24" s="53"/>
      <c r="BZ24" s="44"/>
      <c r="CA24" s="45" t="s">
        <v>86</v>
      </c>
      <c r="CB24" s="44" t="s">
        <v>102</v>
      </c>
      <c r="CC24" s="44" t="s">
        <v>63</v>
      </c>
      <c r="CD24" s="44" t="s">
        <v>63</v>
      </c>
      <c r="CE24" s="44" t="s">
        <v>63</v>
      </c>
      <c r="CF24" s="44" t="s">
        <v>63</v>
      </c>
      <c r="CG24" s="44" t="s">
        <v>63</v>
      </c>
      <c r="CH24" s="62"/>
      <c r="CL24" s="66"/>
      <c r="IS24" s="47" t="s">
        <v>134</v>
      </c>
    </row>
    <row r="25" spans="1:253" ht="13.5">
      <c r="A25" s="48">
        <v>3</v>
      </c>
      <c r="B25" s="63">
        <v>22</v>
      </c>
      <c r="C25" s="50" t="s">
        <v>57</v>
      </c>
      <c r="D25" s="51"/>
      <c r="E25" s="224" t="s">
        <v>60</v>
      </c>
      <c r="F25" s="51"/>
      <c r="G25" s="51"/>
      <c r="H25" s="52">
        <f t="shared" si="11"/>
      </c>
      <c r="I25" s="51"/>
      <c r="J25" s="231" t="s">
        <v>60</v>
      </c>
      <c r="K25" s="51"/>
      <c r="L25" s="51" t="s">
        <v>60</v>
      </c>
      <c r="M25" s="51">
        <v>0.75</v>
      </c>
      <c r="N25" s="224" t="s">
        <v>135</v>
      </c>
      <c r="O25" s="51">
        <v>0.052083333333333336</v>
      </c>
      <c r="P25" s="51">
        <v>23.302083333333332</v>
      </c>
      <c r="Q25" s="51">
        <v>0.75</v>
      </c>
      <c r="R25" s="224" t="s">
        <v>135</v>
      </c>
      <c r="S25" s="51">
        <v>0.052083333333333336</v>
      </c>
      <c r="T25" s="51">
        <v>23.302083333333332</v>
      </c>
      <c r="U25" s="51">
        <v>0.75</v>
      </c>
      <c r="V25" s="224" t="s">
        <v>135</v>
      </c>
      <c r="W25" s="51">
        <v>0.052083333333333336</v>
      </c>
      <c r="X25" s="51">
        <v>23.302083333333332</v>
      </c>
      <c r="Y25" s="53">
        <v>0.75</v>
      </c>
      <c r="Z25" s="53">
        <v>0.052083333333333336</v>
      </c>
      <c r="AA25" s="53">
        <v>23.302083333333332</v>
      </c>
      <c r="AB25" s="53">
        <f t="shared" si="0"/>
        <v>0.8645833333333334</v>
      </c>
      <c r="AC25" s="53">
        <f t="shared" si="1"/>
        <v>0.17708333333333334</v>
      </c>
      <c r="AD25" s="54">
        <f t="shared" si="12"/>
        <v>23.3125</v>
      </c>
      <c r="AE25" s="64" t="s">
        <v>123</v>
      </c>
      <c r="AF25" s="51" t="s">
        <v>123</v>
      </c>
      <c r="AG25" s="56" t="str">
        <f>IF(AE25="-","-",IF(OR(AE25="",AF25=""),"",IF(AF25&gt;=AE25,AF25-AE25,AF25+24-AE25)))</f>
        <v>-</v>
      </c>
      <c r="AH25" s="137">
        <f t="shared" si="13"/>
        <v>0</v>
      </c>
      <c r="AI25" s="64" t="s">
        <v>123</v>
      </c>
      <c r="AJ25" s="51" t="s">
        <v>123</v>
      </c>
      <c r="AK25" s="56" t="str">
        <f>IF(AI25="-","-",IF(OR(AI25="",AJ25=""),"",IF(AJ25&gt;=AI25,AJ25-AI25,AJ25+24-AI25)))</f>
        <v>-</v>
      </c>
      <c r="AL25" s="137">
        <f t="shared" si="14"/>
        <v>0</v>
      </c>
      <c r="AM25" s="51">
        <v>0.7375</v>
      </c>
      <c r="AN25" s="51">
        <v>0.05277777777777778</v>
      </c>
      <c r="AO25" s="56">
        <f t="shared" si="22"/>
        <v>23.315277777777776</v>
      </c>
      <c r="AP25" s="51">
        <v>0.7381944444444444</v>
      </c>
      <c r="AQ25" s="51">
        <v>0.05277777777777778</v>
      </c>
      <c r="AR25" s="56">
        <f t="shared" si="23"/>
        <v>23.31458333333333</v>
      </c>
      <c r="AS25" s="51">
        <v>0.7576388888888889</v>
      </c>
      <c r="AT25" s="51">
        <v>0.05347222222222222</v>
      </c>
      <c r="AU25" s="56">
        <f aca="true" t="shared" si="26" ref="AU25:AU88">IF(AS25="-","-",IF(OR(AS25="",AT25=""),"",IF(AT25&gt;=AS25,AT25-AS25,AT25+24-AS25)))</f>
        <v>23.295833333333334</v>
      </c>
      <c r="AV25" s="53"/>
      <c r="AW25" s="53"/>
      <c r="AX25" s="56">
        <f t="shared" si="24"/>
      </c>
      <c r="AY25" s="53">
        <v>0.75</v>
      </c>
      <c r="AZ25" s="53">
        <v>0.052083333333333336</v>
      </c>
      <c r="BA25" s="56">
        <f t="shared" si="25"/>
        <v>23.302083333333332</v>
      </c>
      <c r="BB25" s="64" t="s">
        <v>123</v>
      </c>
      <c r="BC25" s="51" t="s">
        <v>123</v>
      </c>
      <c r="BD25" s="56" t="str">
        <f>IF(BB25="-","-",IF(OR(BB25="",BC25=""),"",IF(BC25&gt;=BB25,BC25-BB25,BC25+24-BB25)))</f>
        <v>-</v>
      </c>
      <c r="BE25" s="137">
        <f t="shared" si="15"/>
        <v>0</v>
      </c>
      <c r="BF25" s="64" t="s">
        <v>123</v>
      </c>
      <c r="BG25" s="51" t="s">
        <v>123</v>
      </c>
      <c r="BH25" s="56" t="str">
        <f>IF(BF25="-","-",IF(OR(BF25="",BG25=""),"",IF(BG25&gt;=BF25,BG25-BF25,BG25+24-BF25)))</f>
        <v>-</v>
      </c>
      <c r="BI25" s="137">
        <f t="shared" si="16"/>
        <v>0</v>
      </c>
      <c r="BJ25" s="58">
        <v>3</v>
      </c>
      <c r="BK25" s="59">
        <v>0.06581018518518518</v>
      </c>
      <c r="BL25" s="59">
        <v>0.07075231481481481</v>
      </c>
      <c r="BM25" s="60">
        <f t="shared" si="17"/>
        <v>0.00494212962962963</v>
      </c>
      <c r="BN25" s="207">
        <v>20</v>
      </c>
      <c r="BO25" s="207">
        <v>2</v>
      </c>
      <c r="BP25" s="215" t="s">
        <v>18</v>
      </c>
      <c r="BQ25" s="44" t="s">
        <v>73</v>
      </c>
      <c r="BR25" s="44" t="s">
        <v>73</v>
      </c>
      <c r="BS25" s="44" t="s">
        <v>102</v>
      </c>
      <c r="BT25" s="44" t="s">
        <v>63</v>
      </c>
      <c r="BU25" s="44" t="s">
        <v>63</v>
      </c>
      <c r="BV25" s="44" t="s">
        <v>63</v>
      </c>
      <c r="BW25" s="44" t="s">
        <v>63</v>
      </c>
      <c r="BX25" s="44" t="s">
        <v>85</v>
      </c>
      <c r="BY25" s="53"/>
      <c r="BZ25" s="44" t="s">
        <v>65</v>
      </c>
      <c r="CA25" s="45" t="s">
        <v>86</v>
      </c>
      <c r="CB25" s="44" t="s">
        <v>62</v>
      </c>
      <c r="CC25" s="44" t="s">
        <v>63</v>
      </c>
      <c r="CD25" s="44" t="s">
        <v>63</v>
      </c>
      <c r="CE25" s="44" t="s">
        <v>63</v>
      </c>
      <c r="CF25" s="44" t="s">
        <v>63</v>
      </c>
      <c r="CG25" s="44" t="s">
        <v>63</v>
      </c>
      <c r="CH25" s="62" t="s">
        <v>136</v>
      </c>
      <c r="CI25" s="65">
        <v>0.96875</v>
      </c>
      <c r="CJ25" s="65">
        <v>0.06458333333333334</v>
      </c>
      <c r="CL25" s="66"/>
      <c r="IS25" s="47" t="s">
        <v>77</v>
      </c>
    </row>
    <row r="26" spans="1:253" ht="13.5">
      <c r="A26" s="48">
        <v>3</v>
      </c>
      <c r="B26" s="63">
        <v>23</v>
      </c>
      <c r="C26" s="50" t="s">
        <v>67</v>
      </c>
      <c r="D26" s="51"/>
      <c r="E26" s="224" t="s">
        <v>60</v>
      </c>
      <c r="F26" s="51"/>
      <c r="G26" s="51"/>
      <c r="H26" s="52">
        <f t="shared" si="11"/>
      </c>
      <c r="I26" s="51"/>
      <c r="J26" s="231" t="s">
        <v>60</v>
      </c>
      <c r="K26" s="51"/>
      <c r="L26" s="51" t="s">
        <v>60</v>
      </c>
      <c r="M26" s="51">
        <v>0.7395833333333334</v>
      </c>
      <c r="N26" s="224" t="s">
        <v>137</v>
      </c>
      <c r="O26" s="51">
        <v>0.052083333333333336</v>
      </c>
      <c r="P26" s="51">
        <v>23.3125</v>
      </c>
      <c r="Q26" s="51">
        <v>0.7395833333333334</v>
      </c>
      <c r="R26" s="224" t="s">
        <v>137</v>
      </c>
      <c r="S26" s="51">
        <v>0.052083333333333336</v>
      </c>
      <c r="T26" s="51">
        <v>23.3125</v>
      </c>
      <c r="U26" s="51">
        <v>0.7395833333333334</v>
      </c>
      <c r="V26" s="224" t="s">
        <v>137</v>
      </c>
      <c r="W26" s="51">
        <v>0.052083333333333336</v>
      </c>
      <c r="X26" s="51">
        <v>23.3125</v>
      </c>
      <c r="Y26" s="53">
        <v>0.7395833333333334</v>
      </c>
      <c r="Z26" s="53">
        <v>0.052083333333333336</v>
      </c>
      <c r="AA26" s="53">
        <v>23.3125</v>
      </c>
      <c r="AB26" s="53">
        <f t="shared" si="0"/>
        <v>0.8541666666666667</v>
      </c>
      <c r="AC26" s="53">
        <f t="shared" si="1"/>
        <v>0.17708333333333334</v>
      </c>
      <c r="AD26" s="54">
        <f t="shared" si="12"/>
        <v>23.322916666666664</v>
      </c>
      <c r="AE26" s="64" t="s">
        <v>123</v>
      </c>
      <c r="AF26" s="51" t="s">
        <v>123</v>
      </c>
      <c r="AG26" s="56" t="str">
        <f t="shared" si="18"/>
        <v>-</v>
      </c>
      <c r="AH26" s="137">
        <f t="shared" si="13"/>
        <v>0</v>
      </c>
      <c r="AI26" s="64" t="s">
        <v>123</v>
      </c>
      <c r="AJ26" s="51" t="s">
        <v>123</v>
      </c>
      <c r="AK26" s="56" t="str">
        <f t="shared" si="19"/>
        <v>-</v>
      </c>
      <c r="AL26" s="137">
        <f t="shared" si="14"/>
        <v>0</v>
      </c>
      <c r="AM26" s="51">
        <v>0.7340277777777778</v>
      </c>
      <c r="AN26" s="51">
        <v>0.05625</v>
      </c>
      <c r="AO26" s="56">
        <f t="shared" si="22"/>
        <v>23.32222222222222</v>
      </c>
      <c r="AP26" s="51">
        <v>0.7347222222222222</v>
      </c>
      <c r="AQ26" s="51">
        <v>0.05625</v>
      </c>
      <c r="AR26" s="56">
        <f t="shared" si="23"/>
        <v>23.321527777777778</v>
      </c>
      <c r="AS26" s="51">
        <v>0.7347222222222222</v>
      </c>
      <c r="AT26" s="51">
        <v>0.05625</v>
      </c>
      <c r="AU26" s="56">
        <f t="shared" si="26"/>
        <v>23.321527777777778</v>
      </c>
      <c r="AV26" s="53"/>
      <c r="AW26" s="53"/>
      <c r="AX26" s="56">
        <f t="shared" si="24"/>
      </c>
      <c r="AY26" s="53">
        <v>0.7395833333333334</v>
      </c>
      <c r="AZ26" s="53">
        <v>0.052083333333333336</v>
      </c>
      <c r="BA26" s="56">
        <f t="shared" si="25"/>
        <v>23.3125</v>
      </c>
      <c r="BB26" s="64" t="s">
        <v>123</v>
      </c>
      <c r="BC26" s="51" t="s">
        <v>123</v>
      </c>
      <c r="BD26" s="56" t="str">
        <f t="shared" si="20"/>
        <v>-</v>
      </c>
      <c r="BE26" s="137">
        <f t="shared" si="15"/>
        <v>0</v>
      </c>
      <c r="BF26" s="64" t="s">
        <v>123</v>
      </c>
      <c r="BG26" s="51" t="s">
        <v>123</v>
      </c>
      <c r="BH26" s="56" t="str">
        <f t="shared" si="21"/>
        <v>-</v>
      </c>
      <c r="BI26" s="137">
        <f t="shared" si="16"/>
        <v>0</v>
      </c>
      <c r="BJ26" s="58">
        <v>3</v>
      </c>
      <c r="BK26" s="59">
        <v>0.07075231481481481</v>
      </c>
      <c r="BL26" s="59">
        <v>0.07587962962962963</v>
      </c>
      <c r="BM26" s="60">
        <f t="shared" si="17"/>
        <v>0.005127314814814821</v>
      </c>
      <c r="BN26" s="207">
        <v>21</v>
      </c>
      <c r="BO26" s="207">
        <v>2</v>
      </c>
      <c r="BP26" s="215" t="s">
        <v>18</v>
      </c>
      <c r="BQ26" s="44" t="s">
        <v>73</v>
      </c>
      <c r="BR26" s="44" t="s">
        <v>73</v>
      </c>
      <c r="BS26" s="44" t="s">
        <v>62</v>
      </c>
      <c r="BT26" s="44" t="s">
        <v>63</v>
      </c>
      <c r="BU26" s="44" t="s">
        <v>63</v>
      </c>
      <c r="BV26" s="44" t="s">
        <v>63</v>
      </c>
      <c r="BW26" s="44" t="s">
        <v>63</v>
      </c>
      <c r="BX26" s="44" t="s">
        <v>85</v>
      </c>
      <c r="BY26" s="53"/>
      <c r="BZ26" s="44" t="s">
        <v>65</v>
      </c>
      <c r="CA26" s="45" t="s">
        <v>86</v>
      </c>
      <c r="CB26" s="44" t="s">
        <v>62</v>
      </c>
      <c r="CC26" s="44" t="s">
        <v>63</v>
      </c>
      <c r="CD26" s="44" t="s">
        <v>63</v>
      </c>
      <c r="CE26" s="44" t="s">
        <v>63</v>
      </c>
      <c r="CF26" s="44" t="s">
        <v>63</v>
      </c>
      <c r="CG26" s="44" t="s">
        <v>63</v>
      </c>
      <c r="CH26" s="62"/>
      <c r="CI26" s="65">
        <v>0.7145833333333332</v>
      </c>
      <c r="CJ26" s="65">
        <v>0.05625</v>
      </c>
      <c r="CL26" s="66"/>
      <c r="IS26" s="47" t="s">
        <v>73</v>
      </c>
    </row>
    <row r="27" spans="1:253" ht="33.75">
      <c r="A27" s="48">
        <v>3</v>
      </c>
      <c r="B27" s="63">
        <v>24</v>
      </c>
      <c r="C27" s="50" t="s">
        <v>74</v>
      </c>
      <c r="D27" s="51"/>
      <c r="E27" s="224" t="s">
        <v>60</v>
      </c>
      <c r="F27" s="51"/>
      <c r="G27" s="51"/>
      <c r="H27" s="52">
        <f t="shared" si="11"/>
      </c>
      <c r="I27" s="51"/>
      <c r="J27" s="231" t="s">
        <v>60</v>
      </c>
      <c r="K27" s="51"/>
      <c r="L27" s="51" t="s">
        <v>60</v>
      </c>
      <c r="M27" s="51">
        <v>0.7395833333333334</v>
      </c>
      <c r="N27" s="224" t="s">
        <v>138</v>
      </c>
      <c r="O27" s="51">
        <v>0.0625</v>
      </c>
      <c r="P27" s="51">
        <v>23.322916666666668</v>
      </c>
      <c r="Q27" s="51">
        <v>0.7395833333333334</v>
      </c>
      <c r="R27" s="224" t="s">
        <v>138</v>
      </c>
      <c r="S27" s="51">
        <v>0.0625</v>
      </c>
      <c r="T27" s="51">
        <v>23.322916666666668</v>
      </c>
      <c r="U27" s="51">
        <v>0.7395833333333334</v>
      </c>
      <c r="V27" s="224" t="s">
        <v>138</v>
      </c>
      <c r="W27" s="51">
        <v>0.0625</v>
      </c>
      <c r="X27" s="51">
        <v>23.322916666666668</v>
      </c>
      <c r="Y27" s="53">
        <v>0.7395833333333334</v>
      </c>
      <c r="Z27" s="53">
        <v>0.0625</v>
      </c>
      <c r="AA27" s="53">
        <v>23.322916666666668</v>
      </c>
      <c r="AB27" s="53">
        <f t="shared" si="0"/>
        <v>0.8541666666666667</v>
      </c>
      <c r="AC27" s="53">
        <f t="shared" si="1"/>
        <v>0.1875</v>
      </c>
      <c r="AD27" s="54">
        <f t="shared" si="12"/>
        <v>23.333333333333332</v>
      </c>
      <c r="AE27" s="64" t="s">
        <v>123</v>
      </c>
      <c r="AF27" s="51" t="s">
        <v>123</v>
      </c>
      <c r="AG27" s="56" t="str">
        <f t="shared" si="18"/>
        <v>-</v>
      </c>
      <c r="AH27" s="137">
        <f t="shared" si="13"/>
        <v>0</v>
      </c>
      <c r="AI27" s="64" t="s">
        <v>123</v>
      </c>
      <c r="AJ27" s="51" t="s">
        <v>123</v>
      </c>
      <c r="AK27" s="56" t="str">
        <f t="shared" si="19"/>
        <v>-</v>
      </c>
      <c r="AL27" s="137">
        <f t="shared" si="14"/>
        <v>0</v>
      </c>
      <c r="AM27" s="51">
        <v>0.7305555555555556</v>
      </c>
      <c r="AN27" s="51">
        <v>0.059722222222222225</v>
      </c>
      <c r="AO27" s="56">
        <f t="shared" si="22"/>
        <v>23.32916666666667</v>
      </c>
      <c r="AP27" s="51">
        <v>0.73125</v>
      </c>
      <c r="AQ27" s="51">
        <v>0.05902777777777778</v>
      </c>
      <c r="AR27" s="56">
        <f t="shared" si="23"/>
        <v>23.32777777777778</v>
      </c>
      <c r="AS27" s="51">
        <v>0.7305555555555556</v>
      </c>
      <c r="AT27" s="51">
        <v>0.059722222222222225</v>
      </c>
      <c r="AU27" s="56">
        <f t="shared" si="26"/>
        <v>23.32916666666667</v>
      </c>
      <c r="AV27" s="53"/>
      <c r="AW27" s="53"/>
      <c r="AX27" s="56">
        <f t="shared" si="24"/>
      </c>
      <c r="AY27" s="53">
        <v>0.7395833333333334</v>
      </c>
      <c r="AZ27" s="53">
        <v>0.0625</v>
      </c>
      <c r="BA27" s="56">
        <f t="shared" si="25"/>
        <v>23.322916666666668</v>
      </c>
      <c r="BB27" s="64" t="s">
        <v>123</v>
      </c>
      <c r="BC27" s="51" t="s">
        <v>123</v>
      </c>
      <c r="BD27" s="56" t="str">
        <f t="shared" si="20"/>
        <v>-</v>
      </c>
      <c r="BE27" s="137">
        <f t="shared" si="15"/>
        <v>0</v>
      </c>
      <c r="BF27" s="64" t="s">
        <v>123</v>
      </c>
      <c r="BG27" s="51" t="s">
        <v>123</v>
      </c>
      <c r="BH27" s="56" t="str">
        <f t="shared" si="21"/>
        <v>-</v>
      </c>
      <c r="BI27" s="137">
        <f t="shared" si="16"/>
        <v>0</v>
      </c>
      <c r="BJ27" s="58">
        <v>3</v>
      </c>
      <c r="BK27" s="59">
        <v>0.07587962962962963</v>
      </c>
      <c r="BL27" s="59">
        <v>0.08116898148148148</v>
      </c>
      <c r="BM27" s="60">
        <f t="shared" si="17"/>
        <v>0.005289351851851851</v>
      </c>
      <c r="BN27" s="207">
        <v>22</v>
      </c>
      <c r="BO27" s="207">
        <v>2</v>
      </c>
      <c r="BP27" s="215" t="s">
        <v>18</v>
      </c>
      <c r="BQ27" s="44" t="s">
        <v>73</v>
      </c>
      <c r="BR27" s="44" t="s">
        <v>73</v>
      </c>
      <c r="BS27" s="44" t="s">
        <v>62</v>
      </c>
      <c r="BT27" s="44" t="s">
        <v>63</v>
      </c>
      <c r="BU27" s="44" t="s">
        <v>63</v>
      </c>
      <c r="BV27" s="44" t="s">
        <v>63</v>
      </c>
      <c r="BW27" s="44" t="s">
        <v>63</v>
      </c>
      <c r="BX27" s="44" t="s">
        <v>85</v>
      </c>
      <c r="BY27" s="53"/>
      <c r="BZ27" s="44"/>
      <c r="CA27" s="45" t="s">
        <v>86</v>
      </c>
      <c r="CB27" s="44" t="s">
        <v>62</v>
      </c>
      <c r="CC27" s="44" t="s">
        <v>63</v>
      </c>
      <c r="CD27" s="44" t="s">
        <v>63</v>
      </c>
      <c r="CE27" s="44" t="s">
        <v>63</v>
      </c>
      <c r="CF27" s="44" t="s">
        <v>63</v>
      </c>
      <c r="CG27" s="44" t="s">
        <v>63</v>
      </c>
      <c r="CH27" s="62" t="s">
        <v>139</v>
      </c>
      <c r="CI27" s="65">
        <v>0.6784722222222223</v>
      </c>
      <c r="CJ27" s="65">
        <v>0.06597222222222222</v>
      </c>
      <c r="CL27" s="66"/>
      <c r="IS27" s="28" t="s">
        <v>497</v>
      </c>
    </row>
    <row r="28" spans="1:90" ht="33.75">
      <c r="A28" s="48">
        <v>3</v>
      </c>
      <c r="B28" s="45">
        <v>25</v>
      </c>
      <c r="C28" s="50" t="s">
        <v>78</v>
      </c>
      <c r="D28" s="51"/>
      <c r="E28" s="224" t="s">
        <v>60</v>
      </c>
      <c r="F28" s="51"/>
      <c r="G28" s="51"/>
      <c r="H28" s="52">
        <f t="shared" si="11"/>
      </c>
      <c r="I28" s="51"/>
      <c r="J28" s="231" t="s">
        <v>60</v>
      </c>
      <c r="K28" s="51"/>
      <c r="L28" s="51" t="s">
        <v>60</v>
      </c>
      <c r="M28" s="51">
        <v>0.7395833333333334</v>
      </c>
      <c r="N28" s="224" t="s">
        <v>140</v>
      </c>
      <c r="O28" s="51">
        <v>0.0625</v>
      </c>
      <c r="P28" s="51">
        <v>23.322916666666668</v>
      </c>
      <c r="Q28" s="51">
        <v>0.7395833333333334</v>
      </c>
      <c r="R28" s="224" t="s">
        <v>140</v>
      </c>
      <c r="S28" s="51">
        <v>0.0625</v>
      </c>
      <c r="T28" s="51">
        <v>23.322916666666668</v>
      </c>
      <c r="U28" s="51">
        <v>0.7395833333333334</v>
      </c>
      <c r="V28" s="224" t="s">
        <v>140</v>
      </c>
      <c r="W28" s="51">
        <v>0.0625</v>
      </c>
      <c r="X28" s="51">
        <v>23.322916666666668</v>
      </c>
      <c r="Y28" s="53">
        <v>0.7395833333333334</v>
      </c>
      <c r="Z28" s="53">
        <v>0.0625</v>
      </c>
      <c r="AA28" s="53">
        <v>23.322916666666668</v>
      </c>
      <c r="AB28" s="53">
        <f t="shared" si="0"/>
        <v>0.8541666666666667</v>
      </c>
      <c r="AC28" s="53">
        <f t="shared" si="1"/>
        <v>0.1875</v>
      </c>
      <c r="AD28" s="54">
        <f t="shared" si="12"/>
        <v>23.333333333333332</v>
      </c>
      <c r="AE28" s="64" t="s">
        <v>123</v>
      </c>
      <c r="AF28" s="51" t="s">
        <v>123</v>
      </c>
      <c r="AG28" s="56" t="str">
        <f t="shared" si="18"/>
        <v>-</v>
      </c>
      <c r="AH28" s="137">
        <f t="shared" si="13"/>
        <v>0</v>
      </c>
      <c r="AI28" s="64" t="s">
        <v>123</v>
      </c>
      <c r="AJ28" s="51" t="s">
        <v>123</v>
      </c>
      <c r="AK28" s="56" t="str">
        <f t="shared" si="19"/>
        <v>-</v>
      </c>
      <c r="AL28" s="137">
        <f t="shared" si="14"/>
        <v>0</v>
      </c>
      <c r="AM28" s="51">
        <v>0.7270833333333333</v>
      </c>
      <c r="AN28" s="51">
        <v>0.0625</v>
      </c>
      <c r="AO28" s="56">
        <f t="shared" si="22"/>
        <v>23.335416666666667</v>
      </c>
      <c r="AP28" s="51">
        <v>0.7277777777777777</v>
      </c>
      <c r="AQ28" s="51">
        <v>0.0625</v>
      </c>
      <c r="AR28" s="56">
        <f t="shared" si="23"/>
        <v>23.334722222222222</v>
      </c>
      <c r="AS28" s="51">
        <v>0.7270833333333333</v>
      </c>
      <c r="AT28" s="51">
        <v>0.0625</v>
      </c>
      <c r="AU28" s="56">
        <f t="shared" si="26"/>
        <v>23.335416666666667</v>
      </c>
      <c r="AV28" s="53"/>
      <c r="AW28" s="53"/>
      <c r="AX28" s="56">
        <f t="shared" si="24"/>
      </c>
      <c r="AY28" s="53">
        <v>0.7395833333333334</v>
      </c>
      <c r="AZ28" s="53">
        <v>0.0625</v>
      </c>
      <c r="BA28" s="56">
        <f t="shared" si="25"/>
        <v>23.322916666666668</v>
      </c>
      <c r="BB28" s="64" t="s">
        <v>123</v>
      </c>
      <c r="BC28" s="51" t="s">
        <v>123</v>
      </c>
      <c r="BD28" s="56" t="str">
        <f t="shared" si="20"/>
        <v>-</v>
      </c>
      <c r="BE28" s="137">
        <f t="shared" si="15"/>
        <v>0</v>
      </c>
      <c r="BF28" s="64" t="s">
        <v>123</v>
      </c>
      <c r="BG28" s="51" t="s">
        <v>123</v>
      </c>
      <c r="BH28" s="56" t="str">
        <f t="shared" si="21"/>
        <v>-</v>
      </c>
      <c r="BI28" s="137">
        <f t="shared" si="16"/>
        <v>0</v>
      </c>
      <c r="BJ28" s="58">
        <v>3</v>
      </c>
      <c r="BK28" s="59">
        <v>0</v>
      </c>
      <c r="BL28" s="59">
        <v>0.0052893518518518515</v>
      </c>
      <c r="BM28" s="60">
        <f t="shared" si="17"/>
        <v>0.0052893518518518515</v>
      </c>
      <c r="BN28" s="207">
        <v>23</v>
      </c>
      <c r="BO28" s="207">
        <v>2</v>
      </c>
      <c r="BP28" s="215" t="s">
        <v>18</v>
      </c>
      <c r="BQ28" s="44" t="s">
        <v>73</v>
      </c>
      <c r="BR28" s="44" t="s">
        <v>73</v>
      </c>
      <c r="BS28" s="44" t="s">
        <v>102</v>
      </c>
      <c r="BT28" s="44" t="s">
        <v>63</v>
      </c>
      <c r="BU28" s="44" t="s">
        <v>63</v>
      </c>
      <c r="BV28" s="44" t="s">
        <v>63</v>
      </c>
      <c r="BW28" s="44" t="s">
        <v>63</v>
      </c>
      <c r="BX28" s="44" t="s">
        <v>85</v>
      </c>
      <c r="BY28" s="53"/>
      <c r="BZ28" s="44" t="s">
        <v>65</v>
      </c>
      <c r="CA28" s="45" t="s">
        <v>86</v>
      </c>
      <c r="CB28" s="44" t="s">
        <v>102</v>
      </c>
      <c r="CC28" s="44" t="s">
        <v>63</v>
      </c>
      <c r="CD28" s="44" t="s">
        <v>63</v>
      </c>
      <c r="CE28" s="44" t="s">
        <v>63</v>
      </c>
      <c r="CF28" s="44" t="s">
        <v>63</v>
      </c>
      <c r="CG28" s="44" t="s">
        <v>63</v>
      </c>
      <c r="CH28" s="62" t="s">
        <v>141</v>
      </c>
      <c r="CL28" s="66"/>
    </row>
    <row r="29" spans="1:90" ht="13.5">
      <c r="A29" s="48">
        <v>3</v>
      </c>
      <c r="B29" s="45">
        <v>26</v>
      </c>
      <c r="C29" s="50" t="s">
        <v>83</v>
      </c>
      <c r="D29" s="51"/>
      <c r="E29" s="224" t="s">
        <v>60</v>
      </c>
      <c r="F29" s="51"/>
      <c r="G29" s="51"/>
      <c r="H29" s="52">
        <f t="shared" si="11"/>
      </c>
      <c r="I29" s="51"/>
      <c r="J29" s="231" t="s">
        <v>60</v>
      </c>
      <c r="K29" s="51"/>
      <c r="L29" s="51" t="s">
        <v>60</v>
      </c>
      <c r="M29" s="51">
        <v>0.7291666666666666</v>
      </c>
      <c r="N29" s="224" t="s">
        <v>142</v>
      </c>
      <c r="O29" s="51">
        <v>0.0625</v>
      </c>
      <c r="P29" s="51">
        <v>23.333333333333332</v>
      </c>
      <c r="Q29" s="51">
        <v>0.7291666666666666</v>
      </c>
      <c r="R29" s="224" t="s">
        <v>142</v>
      </c>
      <c r="S29" s="51">
        <v>0.0625</v>
      </c>
      <c r="T29" s="51">
        <v>23.333333333333332</v>
      </c>
      <c r="U29" s="51">
        <v>0.7291666666666666</v>
      </c>
      <c r="V29" s="224" t="s">
        <v>142</v>
      </c>
      <c r="W29" s="51">
        <v>0.0625</v>
      </c>
      <c r="X29" s="51">
        <v>23.333333333333332</v>
      </c>
      <c r="Y29" s="53">
        <v>0.7291666666666666</v>
      </c>
      <c r="Z29" s="53">
        <v>0.0625</v>
      </c>
      <c r="AA29" s="53">
        <v>23.333333333333332</v>
      </c>
      <c r="AB29" s="53">
        <f t="shared" si="0"/>
        <v>0.84375</v>
      </c>
      <c r="AC29" s="53">
        <f t="shared" si="1"/>
        <v>0.1875</v>
      </c>
      <c r="AD29" s="54">
        <f t="shared" si="12"/>
        <v>23.34375</v>
      </c>
      <c r="AE29" s="64" t="s">
        <v>123</v>
      </c>
      <c r="AF29" s="51" t="s">
        <v>123</v>
      </c>
      <c r="AG29" s="56" t="str">
        <f t="shared" si="18"/>
        <v>-</v>
      </c>
      <c r="AH29" s="137">
        <f t="shared" si="13"/>
        <v>0</v>
      </c>
      <c r="AI29" s="64" t="s">
        <v>123</v>
      </c>
      <c r="AJ29" s="51" t="s">
        <v>123</v>
      </c>
      <c r="AK29" s="56" t="str">
        <f t="shared" si="19"/>
        <v>-</v>
      </c>
      <c r="AL29" s="137">
        <f t="shared" si="14"/>
        <v>0</v>
      </c>
      <c r="AM29" s="64" t="s">
        <v>123</v>
      </c>
      <c r="AN29" s="51" t="s">
        <v>123</v>
      </c>
      <c r="AO29" s="56" t="str">
        <f t="shared" si="22"/>
        <v>-</v>
      </c>
      <c r="AP29" s="64" t="s">
        <v>123</v>
      </c>
      <c r="AQ29" s="51" t="s">
        <v>123</v>
      </c>
      <c r="AR29" s="56" t="str">
        <f t="shared" si="23"/>
        <v>-</v>
      </c>
      <c r="AS29" s="64" t="s">
        <v>123</v>
      </c>
      <c r="AT29" s="51" t="s">
        <v>123</v>
      </c>
      <c r="AU29" s="56" t="str">
        <f t="shared" si="26"/>
        <v>-</v>
      </c>
      <c r="AV29" s="53"/>
      <c r="AW29" s="53"/>
      <c r="AX29" s="56">
        <f t="shared" si="24"/>
      </c>
      <c r="AY29" s="64" t="s">
        <v>123</v>
      </c>
      <c r="AZ29" s="51" t="s">
        <v>123</v>
      </c>
      <c r="BA29" s="56" t="str">
        <f t="shared" si="25"/>
        <v>-</v>
      </c>
      <c r="BB29" s="64" t="s">
        <v>123</v>
      </c>
      <c r="BC29" s="51" t="s">
        <v>123</v>
      </c>
      <c r="BD29" s="56" t="str">
        <f t="shared" si="20"/>
        <v>-</v>
      </c>
      <c r="BE29" s="137">
        <f t="shared" si="15"/>
        <v>0</v>
      </c>
      <c r="BF29" s="64" t="s">
        <v>123</v>
      </c>
      <c r="BG29" s="51" t="s">
        <v>123</v>
      </c>
      <c r="BH29" s="56" t="str">
        <f t="shared" si="21"/>
        <v>-</v>
      </c>
      <c r="BI29" s="137">
        <f t="shared" si="16"/>
        <v>0</v>
      </c>
      <c r="BJ29" s="58"/>
      <c r="BK29" s="59"/>
      <c r="BL29" s="59"/>
      <c r="BM29" s="60">
        <f t="shared" si="17"/>
      </c>
      <c r="BN29" s="207"/>
      <c r="BO29" s="207"/>
      <c r="BP29" s="215"/>
      <c r="BQ29" s="44" t="s">
        <v>73</v>
      </c>
      <c r="BR29" s="44" t="s">
        <v>73</v>
      </c>
      <c r="BS29" s="44"/>
      <c r="BT29" s="44"/>
      <c r="BU29" s="44"/>
      <c r="BV29" s="44"/>
      <c r="BW29" s="44"/>
      <c r="BX29" s="44"/>
      <c r="BY29" s="53"/>
      <c r="BZ29" s="44"/>
      <c r="CA29" s="45"/>
      <c r="CB29" s="44"/>
      <c r="CC29" s="44"/>
      <c r="CD29" s="44"/>
      <c r="CE29" s="44"/>
      <c r="CF29" s="44"/>
      <c r="CG29" s="44"/>
      <c r="CH29" s="62" t="s">
        <v>143</v>
      </c>
      <c r="CL29" s="66"/>
    </row>
    <row r="30" spans="1:90" ht="13.5">
      <c r="A30" s="48">
        <v>3</v>
      </c>
      <c r="B30" s="45">
        <v>27</v>
      </c>
      <c r="C30" s="50" t="s">
        <v>87</v>
      </c>
      <c r="D30" s="51">
        <v>0.7222222222222222</v>
      </c>
      <c r="E30" s="224" t="s">
        <v>142</v>
      </c>
      <c r="F30" s="51">
        <v>0.7638888888888888</v>
      </c>
      <c r="G30" s="51" t="s">
        <v>144</v>
      </c>
      <c r="H30" s="52">
        <f t="shared" si="11"/>
        <v>60</v>
      </c>
      <c r="I30" s="51"/>
      <c r="J30" s="231" t="s">
        <v>60</v>
      </c>
      <c r="K30" s="51"/>
      <c r="L30" s="51" t="s">
        <v>60</v>
      </c>
      <c r="M30" s="51">
        <v>0.7291666666666666</v>
      </c>
      <c r="N30" s="224" t="s">
        <v>145</v>
      </c>
      <c r="O30" s="51">
        <v>0.0625</v>
      </c>
      <c r="P30" s="51">
        <v>23.333333333333332</v>
      </c>
      <c r="Q30" s="51">
        <v>0.7291666666666666</v>
      </c>
      <c r="R30" s="224" t="s">
        <v>145</v>
      </c>
      <c r="S30" s="51">
        <v>0.0625</v>
      </c>
      <c r="T30" s="51">
        <v>23.333333333333332</v>
      </c>
      <c r="U30" s="51">
        <v>0.7291666666666666</v>
      </c>
      <c r="V30" s="224" t="s">
        <v>145</v>
      </c>
      <c r="W30" s="51">
        <v>0.0625</v>
      </c>
      <c r="X30" s="51">
        <v>23.333333333333332</v>
      </c>
      <c r="Y30" s="53">
        <v>0.7222222222222222</v>
      </c>
      <c r="Z30" s="53">
        <v>0.0625</v>
      </c>
      <c r="AA30" s="53">
        <v>23.34027777777778</v>
      </c>
      <c r="AB30" s="53">
        <f t="shared" si="0"/>
        <v>0.8368055555555556</v>
      </c>
      <c r="AC30" s="53">
        <f t="shared" si="1"/>
        <v>0.1875</v>
      </c>
      <c r="AD30" s="54">
        <f t="shared" si="12"/>
        <v>23.350694444444443</v>
      </c>
      <c r="AE30" s="64">
        <v>0.7222222222222222</v>
      </c>
      <c r="AF30" s="51">
        <v>0.7638888888888888</v>
      </c>
      <c r="AG30" s="56">
        <f t="shared" si="18"/>
        <v>0.04166666666666663</v>
      </c>
      <c r="AH30" s="137">
        <f t="shared" si="13"/>
        <v>0</v>
      </c>
      <c r="AI30" s="64">
        <v>0.7222222222222222</v>
      </c>
      <c r="AJ30" s="51">
        <v>0.7652777777777778</v>
      </c>
      <c r="AK30" s="56">
        <f t="shared" si="19"/>
        <v>0.043055555555555625</v>
      </c>
      <c r="AL30" s="137">
        <f t="shared" si="14"/>
        <v>0</v>
      </c>
      <c r="AM30" s="64">
        <v>0.720138888888889</v>
      </c>
      <c r="AN30" s="51">
        <v>0.06875</v>
      </c>
      <c r="AO30" s="56">
        <f t="shared" si="22"/>
        <v>23.34861111111111</v>
      </c>
      <c r="AP30" s="64">
        <v>0.7208333333333333</v>
      </c>
      <c r="AQ30" s="51">
        <v>0.06805555555555555</v>
      </c>
      <c r="AR30" s="56">
        <f t="shared" si="23"/>
        <v>23.34722222222222</v>
      </c>
      <c r="AS30" s="64">
        <v>0.7208333333333333</v>
      </c>
      <c r="AT30" s="51">
        <v>0.06875</v>
      </c>
      <c r="AU30" s="56">
        <f t="shared" si="26"/>
        <v>23.347916666666666</v>
      </c>
      <c r="AV30" s="53"/>
      <c r="AW30" s="53"/>
      <c r="AX30" s="56">
        <f t="shared" si="24"/>
      </c>
      <c r="AY30" s="67">
        <v>0.7291666666666666</v>
      </c>
      <c r="AZ30" s="68">
        <v>0.0625</v>
      </c>
      <c r="BA30" s="56">
        <f t="shared" si="25"/>
        <v>23.333333333333332</v>
      </c>
      <c r="BB30" s="64" t="s">
        <v>123</v>
      </c>
      <c r="BC30" s="51" t="s">
        <v>123</v>
      </c>
      <c r="BD30" s="56" t="str">
        <f t="shared" si="20"/>
        <v>-</v>
      </c>
      <c r="BE30" s="137">
        <f t="shared" si="15"/>
        <v>0</v>
      </c>
      <c r="BF30" s="64" t="s">
        <v>123</v>
      </c>
      <c r="BG30" s="51" t="s">
        <v>123</v>
      </c>
      <c r="BH30" s="56" t="str">
        <f t="shared" si="21"/>
        <v>-</v>
      </c>
      <c r="BI30" s="137">
        <f t="shared" si="16"/>
        <v>0</v>
      </c>
      <c r="BJ30" s="58">
        <v>3</v>
      </c>
      <c r="BK30" s="59">
        <v>0.0052893518518518515</v>
      </c>
      <c r="BL30" s="59">
        <v>0.010752314814814814</v>
      </c>
      <c r="BM30" s="60">
        <f t="shared" si="17"/>
        <v>0.005462962962962962</v>
      </c>
      <c r="BN30" s="207">
        <v>24</v>
      </c>
      <c r="BO30" s="207">
        <v>2</v>
      </c>
      <c r="BP30" s="215" t="s">
        <v>18</v>
      </c>
      <c r="BQ30" s="44" t="s">
        <v>73</v>
      </c>
      <c r="BR30" s="44" t="s">
        <v>73</v>
      </c>
      <c r="BS30" s="44" t="s">
        <v>102</v>
      </c>
      <c r="BT30" s="44" t="s">
        <v>63</v>
      </c>
      <c r="BU30" s="44" t="s">
        <v>63</v>
      </c>
      <c r="BV30" s="44" t="s">
        <v>63</v>
      </c>
      <c r="BW30" s="44" t="s">
        <v>63</v>
      </c>
      <c r="BX30" s="44" t="s">
        <v>85</v>
      </c>
      <c r="BY30" s="53"/>
      <c r="BZ30" s="44"/>
      <c r="CA30" s="45" t="s">
        <v>86</v>
      </c>
      <c r="CB30" s="44" t="s">
        <v>102</v>
      </c>
      <c r="CC30" s="44" t="s">
        <v>63</v>
      </c>
      <c r="CD30" s="44" t="s">
        <v>63</v>
      </c>
      <c r="CE30" s="44" t="s">
        <v>63</v>
      </c>
      <c r="CF30" s="44" t="s">
        <v>63</v>
      </c>
      <c r="CG30" s="44" t="s">
        <v>63</v>
      </c>
      <c r="CH30" s="62"/>
      <c r="CL30" s="66"/>
    </row>
    <row r="31" spans="1:90" ht="13.5">
      <c r="A31" s="48">
        <v>3</v>
      </c>
      <c r="B31" s="45">
        <v>28</v>
      </c>
      <c r="C31" s="50" t="s">
        <v>90</v>
      </c>
      <c r="D31" s="51">
        <v>0.7152777777777778</v>
      </c>
      <c r="E31" s="224" t="s">
        <v>145</v>
      </c>
      <c r="F31" s="51">
        <v>0.8402777777777778</v>
      </c>
      <c r="G31" s="51" t="s">
        <v>69</v>
      </c>
      <c r="H31" s="52">
        <f t="shared" si="11"/>
        <v>180</v>
      </c>
      <c r="I31" s="51"/>
      <c r="J31" s="231" t="s">
        <v>60</v>
      </c>
      <c r="K31" s="51"/>
      <c r="L31" s="51" t="s">
        <v>60</v>
      </c>
      <c r="M31" s="51">
        <v>0.7291666666666666</v>
      </c>
      <c r="N31" s="224" t="s">
        <v>146</v>
      </c>
      <c r="O31" s="51">
        <v>0.07291666666666667</v>
      </c>
      <c r="P31" s="51">
        <v>23.34375</v>
      </c>
      <c r="Q31" s="51">
        <v>0.7291666666666666</v>
      </c>
      <c r="R31" s="224" t="s">
        <v>146</v>
      </c>
      <c r="S31" s="51">
        <v>0.07291666666666667</v>
      </c>
      <c r="T31" s="51">
        <v>23.34375</v>
      </c>
      <c r="U31" s="51">
        <v>0.7291666666666666</v>
      </c>
      <c r="V31" s="224" t="s">
        <v>146</v>
      </c>
      <c r="W31" s="51">
        <v>0.07291666666666667</v>
      </c>
      <c r="X31" s="51">
        <v>23.34375</v>
      </c>
      <c r="Y31" s="53">
        <v>0.7152777777777778</v>
      </c>
      <c r="Z31" s="53">
        <v>0.07291666666666667</v>
      </c>
      <c r="AA31" s="53">
        <v>23.35763888888889</v>
      </c>
      <c r="AB31" s="53">
        <f t="shared" si="0"/>
        <v>0.8298611111111112</v>
      </c>
      <c r="AC31" s="53">
        <f t="shared" si="1"/>
        <v>0.19791666666666669</v>
      </c>
      <c r="AD31" s="54">
        <f t="shared" si="12"/>
        <v>23.368055555555557</v>
      </c>
      <c r="AE31" s="64">
        <v>0.7152777777777778</v>
      </c>
      <c r="AF31" s="51">
        <v>0.8402777777777778</v>
      </c>
      <c r="AG31" s="56">
        <f t="shared" si="18"/>
        <v>0.125</v>
      </c>
      <c r="AH31" s="137">
        <f t="shared" si="13"/>
        <v>0</v>
      </c>
      <c r="AI31" s="64">
        <v>0.7152777777777778</v>
      </c>
      <c r="AJ31" s="51">
        <v>0.84375</v>
      </c>
      <c r="AK31" s="56">
        <f t="shared" si="19"/>
        <v>0.1284722222222222</v>
      </c>
      <c r="AL31" s="137">
        <f t="shared" si="14"/>
        <v>0</v>
      </c>
      <c r="AM31" s="51">
        <v>0.7166666666666667</v>
      </c>
      <c r="AN31" s="51">
        <v>0.07152777777777779</v>
      </c>
      <c r="AO31" s="56">
        <f t="shared" si="22"/>
        <v>23.354861111111113</v>
      </c>
      <c r="AP31" s="51">
        <v>0.717361111111111</v>
      </c>
      <c r="AQ31" s="51">
        <v>0.07152777777777779</v>
      </c>
      <c r="AR31" s="56">
        <f t="shared" si="23"/>
        <v>23.354166666666668</v>
      </c>
      <c r="AS31" s="51">
        <v>0.717361111111111</v>
      </c>
      <c r="AT31" s="51">
        <v>0.07152777777777779</v>
      </c>
      <c r="AU31" s="56">
        <f t="shared" si="26"/>
        <v>23.354166666666668</v>
      </c>
      <c r="AV31" s="53"/>
      <c r="AW31" s="53"/>
      <c r="AX31" s="56">
        <f t="shared" si="24"/>
      </c>
      <c r="AY31" s="68">
        <v>0.7291666666666666</v>
      </c>
      <c r="AZ31" s="68">
        <v>0.07291666666666667</v>
      </c>
      <c r="BA31" s="56">
        <f t="shared" si="25"/>
        <v>23.34375</v>
      </c>
      <c r="BB31" s="64" t="s">
        <v>123</v>
      </c>
      <c r="BC31" s="51" t="s">
        <v>123</v>
      </c>
      <c r="BD31" s="56" t="str">
        <f t="shared" si="20"/>
        <v>-</v>
      </c>
      <c r="BE31" s="137">
        <f t="shared" si="15"/>
        <v>0</v>
      </c>
      <c r="BF31" s="64" t="s">
        <v>123</v>
      </c>
      <c r="BG31" s="51" t="s">
        <v>123</v>
      </c>
      <c r="BH31" s="56" t="str">
        <f t="shared" si="21"/>
        <v>-</v>
      </c>
      <c r="BI31" s="137">
        <f t="shared" si="16"/>
        <v>0</v>
      </c>
      <c r="BJ31" s="58">
        <v>3</v>
      </c>
      <c r="BK31" s="59">
        <v>0.010752314814814814</v>
      </c>
      <c r="BL31" s="59">
        <v>0.016412037037037037</v>
      </c>
      <c r="BM31" s="60">
        <f t="shared" si="17"/>
        <v>0.005659722222222224</v>
      </c>
      <c r="BN31" s="207">
        <v>25</v>
      </c>
      <c r="BO31" s="207">
        <v>3</v>
      </c>
      <c r="BP31" s="215" t="s">
        <v>18</v>
      </c>
      <c r="BQ31" s="44" t="s">
        <v>73</v>
      </c>
      <c r="BR31" s="44" t="s">
        <v>73</v>
      </c>
      <c r="BS31" s="44" t="s">
        <v>62</v>
      </c>
      <c r="BT31" s="44" t="s">
        <v>63</v>
      </c>
      <c r="BU31" s="44" t="s">
        <v>63</v>
      </c>
      <c r="BV31" s="44" t="s">
        <v>63</v>
      </c>
      <c r="BW31" s="44" t="s">
        <v>63</v>
      </c>
      <c r="BX31" s="44" t="s">
        <v>64</v>
      </c>
      <c r="BY31" s="53">
        <v>0.9930555555555555</v>
      </c>
      <c r="BZ31" s="44" t="s">
        <v>65</v>
      </c>
      <c r="CA31" s="45" t="s">
        <v>86</v>
      </c>
      <c r="CB31" s="44" t="s">
        <v>62</v>
      </c>
      <c r="CC31" s="44" t="s">
        <v>63</v>
      </c>
      <c r="CD31" s="44" t="s">
        <v>63</v>
      </c>
      <c r="CE31" s="44" t="s">
        <v>63</v>
      </c>
      <c r="CF31" s="44" t="s">
        <v>63</v>
      </c>
      <c r="CG31" s="44" t="s">
        <v>63</v>
      </c>
      <c r="CH31" s="62" t="s">
        <v>147</v>
      </c>
      <c r="CI31" s="65">
        <v>0.7270833333333333</v>
      </c>
      <c r="CJ31" s="65">
        <v>0.0763888888888889</v>
      </c>
      <c r="CL31" s="66"/>
    </row>
    <row r="32" spans="1:90" ht="45">
      <c r="A32" s="48">
        <v>3</v>
      </c>
      <c r="B32" s="45">
        <v>29</v>
      </c>
      <c r="C32" s="50" t="s">
        <v>57</v>
      </c>
      <c r="D32" s="51">
        <v>0.7152777777777778</v>
      </c>
      <c r="E32" s="224" t="s">
        <v>146</v>
      </c>
      <c r="F32" s="51">
        <v>0.9236111111111112</v>
      </c>
      <c r="G32" s="51" t="s">
        <v>95</v>
      </c>
      <c r="H32" s="52">
        <f>IF(G32="","",(HOUR(G32)+MINUTE(G32)/60)*$IQ$2)</f>
        <v>300</v>
      </c>
      <c r="I32" s="51">
        <v>0.7395833333333334</v>
      </c>
      <c r="J32" s="231" t="s">
        <v>146</v>
      </c>
      <c r="K32" s="51">
        <v>0.9166666666666666</v>
      </c>
      <c r="L32" s="51">
        <v>0.17708333333333326</v>
      </c>
      <c r="M32" s="51">
        <v>0.71875</v>
      </c>
      <c r="N32" s="224" t="s">
        <v>148</v>
      </c>
      <c r="O32" s="51">
        <v>0.07291666666666667</v>
      </c>
      <c r="P32" s="51">
        <v>23.354166666666668</v>
      </c>
      <c r="Q32" s="51">
        <v>0.71875</v>
      </c>
      <c r="R32" s="224" t="s">
        <v>148</v>
      </c>
      <c r="S32" s="51">
        <v>0.07291666666666667</v>
      </c>
      <c r="T32" s="51">
        <v>23.354166666666668</v>
      </c>
      <c r="U32" s="51">
        <v>0.71875</v>
      </c>
      <c r="V32" s="224" t="s">
        <v>148</v>
      </c>
      <c r="W32" s="51">
        <v>0.07291666666666667</v>
      </c>
      <c r="X32" s="51">
        <v>23.354166666666668</v>
      </c>
      <c r="Y32" s="53">
        <v>0.7152777777777778</v>
      </c>
      <c r="Z32" s="53">
        <v>0.07291666666666667</v>
      </c>
      <c r="AA32" s="53">
        <v>23.35763888888889</v>
      </c>
      <c r="AB32" s="53">
        <f t="shared" si="0"/>
        <v>0.8298611111111112</v>
      </c>
      <c r="AC32" s="53">
        <f t="shared" si="1"/>
        <v>0.19791666666666669</v>
      </c>
      <c r="AD32" s="54">
        <f t="shared" si="12"/>
        <v>23.368055555555557</v>
      </c>
      <c r="AE32" s="64">
        <v>0.7152777777777778</v>
      </c>
      <c r="AF32" s="51">
        <v>0.9236111111111112</v>
      </c>
      <c r="AG32" s="56">
        <f t="shared" si="18"/>
        <v>0.20833333333333337</v>
      </c>
      <c r="AH32" s="137">
        <f t="shared" si="13"/>
        <v>0</v>
      </c>
      <c r="AI32" s="64">
        <v>0.7152777777777778</v>
      </c>
      <c r="AJ32" s="51">
        <v>0.9298611111111111</v>
      </c>
      <c r="AK32" s="56">
        <f t="shared" si="19"/>
        <v>0.21458333333333335</v>
      </c>
      <c r="AL32" s="137">
        <f t="shared" si="14"/>
        <v>0</v>
      </c>
      <c r="AM32" s="51">
        <v>0.7138888888888889</v>
      </c>
      <c r="AN32" s="51">
        <v>0.07430555555555556</v>
      </c>
      <c r="AO32" s="56">
        <f t="shared" si="22"/>
        <v>23.360416666666666</v>
      </c>
      <c r="AP32" s="51">
        <v>0.7138888888888889</v>
      </c>
      <c r="AQ32" s="51">
        <v>0.07430555555555556</v>
      </c>
      <c r="AR32" s="56">
        <f t="shared" si="23"/>
        <v>23.360416666666666</v>
      </c>
      <c r="AS32" s="51">
        <v>0.7138888888888889</v>
      </c>
      <c r="AT32" s="51">
        <v>0.07430555555555556</v>
      </c>
      <c r="AU32" s="56">
        <f t="shared" si="26"/>
        <v>23.360416666666666</v>
      </c>
      <c r="AV32" s="53"/>
      <c r="AW32" s="53"/>
      <c r="AX32" s="56">
        <f t="shared" si="24"/>
      </c>
      <c r="AY32" s="68">
        <v>0.71875</v>
      </c>
      <c r="AZ32" s="68">
        <v>0.07291666666666667</v>
      </c>
      <c r="BA32" s="56">
        <f t="shared" si="25"/>
        <v>23.354166666666668</v>
      </c>
      <c r="BB32" s="64">
        <v>0.7395833333333334</v>
      </c>
      <c r="BC32" s="51">
        <v>0.9256944444444444</v>
      </c>
      <c r="BD32" s="56">
        <f t="shared" si="20"/>
        <v>0.186111111111111</v>
      </c>
      <c r="BE32" s="137">
        <f t="shared" si="15"/>
        <v>0</v>
      </c>
      <c r="BF32" s="64">
        <v>0.7395833333333334</v>
      </c>
      <c r="BG32" s="51">
        <v>0.9166666666666666</v>
      </c>
      <c r="BH32" s="56">
        <f t="shared" si="21"/>
        <v>0.17708333333333326</v>
      </c>
      <c r="BI32" s="137">
        <f t="shared" si="16"/>
        <v>0</v>
      </c>
      <c r="BJ32" s="58">
        <v>3</v>
      </c>
      <c r="BK32" s="59">
        <v>0.016412037037037037</v>
      </c>
      <c r="BL32" s="59">
        <v>0.022222222222222223</v>
      </c>
      <c r="BM32" s="60">
        <f t="shared" si="17"/>
        <v>0.005810185185185186</v>
      </c>
      <c r="BN32" s="207">
        <v>26</v>
      </c>
      <c r="BO32" s="207">
        <v>2</v>
      </c>
      <c r="BP32" s="215" t="s">
        <v>19</v>
      </c>
      <c r="BQ32" s="44" t="s">
        <v>73</v>
      </c>
      <c r="BR32" s="44" t="s">
        <v>73</v>
      </c>
      <c r="BS32" s="44" t="s">
        <v>62</v>
      </c>
      <c r="BT32" s="44" t="s">
        <v>63</v>
      </c>
      <c r="BU32" s="44" t="s">
        <v>63</v>
      </c>
      <c r="BV32" s="44" t="s">
        <v>63</v>
      </c>
      <c r="BW32" s="44" t="s">
        <v>63</v>
      </c>
      <c r="BX32" s="44" t="s">
        <v>64</v>
      </c>
      <c r="BY32" s="53">
        <v>0.9583333333333334</v>
      </c>
      <c r="BZ32" s="44" t="s">
        <v>65</v>
      </c>
      <c r="CA32" s="45" t="s">
        <v>66</v>
      </c>
      <c r="CB32" s="44" t="s">
        <v>62</v>
      </c>
      <c r="CC32" s="44" t="s">
        <v>63</v>
      </c>
      <c r="CD32" s="44" t="s">
        <v>63</v>
      </c>
      <c r="CE32" s="44" t="s">
        <v>63</v>
      </c>
      <c r="CF32" s="44" t="s">
        <v>63</v>
      </c>
      <c r="CG32" s="44" t="s">
        <v>63</v>
      </c>
      <c r="CH32" s="62" t="s">
        <v>149</v>
      </c>
      <c r="CI32" s="65">
        <v>0.7270833333333333</v>
      </c>
      <c r="CJ32" s="65">
        <v>0.07916666666666666</v>
      </c>
      <c r="CL32" s="66"/>
    </row>
    <row r="33" spans="1:90" ht="13.5">
      <c r="A33" s="48">
        <v>3</v>
      </c>
      <c r="B33" s="45">
        <v>30</v>
      </c>
      <c r="C33" s="50" t="s">
        <v>67</v>
      </c>
      <c r="D33" s="51">
        <v>0.7083333333333334</v>
      </c>
      <c r="E33" s="224" t="s">
        <v>148</v>
      </c>
      <c r="F33" s="51">
        <v>0.9791666666666666</v>
      </c>
      <c r="G33" s="51" t="s">
        <v>150</v>
      </c>
      <c r="H33" s="52">
        <f t="shared" si="11"/>
        <v>390</v>
      </c>
      <c r="I33" s="51">
        <v>0.7291666666666666</v>
      </c>
      <c r="J33" s="231" t="s">
        <v>151</v>
      </c>
      <c r="K33" s="51">
        <v>0.0625</v>
      </c>
      <c r="L33" s="51">
        <v>23.333333333333332</v>
      </c>
      <c r="M33" s="51">
        <v>0.71875</v>
      </c>
      <c r="N33" s="224" t="s">
        <v>151</v>
      </c>
      <c r="O33" s="51">
        <v>0.07291666666666667</v>
      </c>
      <c r="P33" s="51">
        <v>23.354166666666668</v>
      </c>
      <c r="Q33" s="51">
        <v>0.71875</v>
      </c>
      <c r="R33" s="224" t="s">
        <v>151</v>
      </c>
      <c r="S33" s="51">
        <v>0.07291666666666667</v>
      </c>
      <c r="T33" s="51">
        <v>23.354166666666668</v>
      </c>
      <c r="U33" s="51">
        <v>0.71875</v>
      </c>
      <c r="V33" s="224" t="s">
        <v>151</v>
      </c>
      <c r="W33" s="51">
        <v>0.07291666666666667</v>
      </c>
      <c r="X33" s="51">
        <v>23.354166666666668</v>
      </c>
      <c r="Y33" s="53">
        <v>0.7083333333333334</v>
      </c>
      <c r="Z33" s="53">
        <v>0.07291666666666667</v>
      </c>
      <c r="AA33" s="53">
        <v>23.364583333333336</v>
      </c>
      <c r="AB33" s="53">
        <f t="shared" si="0"/>
        <v>0.8229166666666667</v>
      </c>
      <c r="AC33" s="53">
        <f t="shared" si="1"/>
        <v>0.19791666666666669</v>
      </c>
      <c r="AD33" s="54">
        <f t="shared" si="12"/>
        <v>23.375</v>
      </c>
      <c r="AE33" s="64">
        <v>0.7083333333333334</v>
      </c>
      <c r="AF33" s="51">
        <v>0.9791666666666666</v>
      </c>
      <c r="AG33" s="56">
        <f t="shared" si="18"/>
        <v>0.27083333333333326</v>
      </c>
      <c r="AH33" s="137">
        <f t="shared" si="13"/>
        <v>0</v>
      </c>
      <c r="AI33" s="64">
        <v>0.7083333333333334</v>
      </c>
      <c r="AJ33" s="51">
        <v>0.9868055555555556</v>
      </c>
      <c r="AK33" s="56">
        <f t="shared" si="19"/>
        <v>0.27847222222222223</v>
      </c>
      <c r="AL33" s="137">
        <f t="shared" si="14"/>
        <v>0</v>
      </c>
      <c r="AM33" s="51">
        <v>0.7104166666666667</v>
      </c>
      <c r="AN33" s="51">
        <v>0.07708333333333334</v>
      </c>
      <c r="AO33" s="56">
        <f t="shared" si="22"/>
        <v>23.366666666666667</v>
      </c>
      <c r="AP33" s="51">
        <v>0.7111111111111111</v>
      </c>
      <c r="AQ33" s="51">
        <v>0.07708333333333334</v>
      </c>
      <c r="AR33" s="56">
        <f t="shared" si="23"/>
        <v>23.365972222222222</v>
      </c>
      <c r="AS33" s="51">
        <v>0.7104166666666667</v>
      </c>
      <c r="AT33" s="51">
        <v>0.07708333333333334</v>
      </c>
      <c r="AU33" s="56">
        <f t="shared" si="26"/>
        <v>23.366666666666667</v>
      </c>
      <c r="AV33" s="53"/>
      <c r="AW33" s="53"/>
      <c r="AX33" s="56">
        <f t="shared" si="24"/>
      </c>
      <c r="AY33" s="68">
        <v>0.71875</v>
      </c>
      <c r="AZ33" s="68">
        <v>0.07430555555555556</v>
      </c>
      <c r="BA33" s="56">
        <f t="shared" si="25"/>
        <v>23.355555555555554</v>
      </c>
      <c r="BB33" s="64">
        <v>0.7291666666666666</v>
      </c>
      <c r="BC33" s="51">
        <v>0.9895833333333334</v>
      </c>
      <c r="BD33" s="56">
        <f t="shared" si="20"/>
        <v>0.26041666666666674</v>
      </c>
      <c r="BE33" s="137">
        <f t="shared" si="15"/>
        <v>1.75</v>
      </c>
      <c r="BF33" s="64">
        <v>0.7291666666666666</v>
      </c>
      <c r="BG33" s="51">
        <v>0.0625</v>
      </c>
      <c r="BH33" s="56">
        <f t="shared" si="21"/>
        <v>23.333333333333332</v>
      </c>
      <c r="BI33" s="137">
        <f t="shared" si="16"/>
        <v>0</v>
      </c>
      <c r="BJ33" s="58">
        <v>3</v>
      </c>
      <c r="BK33" s="59">
        <v>0.022222222222222223</v>
      </c>
      <c r="BL33" s="59">
        <v>0.02804398148148148</v>
      </c>
      <c r="BM33" s="60">
        <f t="shared" si="17"/>
        <v>0.005821759259259256</v>
      </c>
      <c r="BN33" s="207">
        <v>27</v>
      </c>
      <c r="BO33" s="207">
        <v>2</v>
      </c>
      <c r="BP33" s="215" t="s">
        <v>19</v>
      </c>
      <c r="BQ33" s="44" t="s">
        <v>73</v>
      </c>
      <c r="BR33" s="44" t="s">
        <v>73</v>
      </c>
      <c r="BS33" s="44" t="s">
        <v>62</v>
      </c>
      <c r="BT33" s="44" t="s">
        <v>63</v>
      </c>
      <c r="BU33" s="44" t="s">
        <v>63</v>
      </c>
      <c r="BV33" s="44" t="s">
        <v>63</v>
      </c>
      <c r="BW33" s="44" t="s">
        <v>63</v>
      </c>
      <c r="BX33" s="44" t="s">
        <v>85</v>
      </c>
      <c r="BY33" s="53"/>
      <c r="BZ33" s="44"/>
      <c r="CA33" s="45" t="s">
        <v>134</v>
      </c>
      <c r="CB33" s="44" t="s">
        <v>62</v>
      </c>
      <c r="CC33" s="44" t="s">
        <v>63</v>
      </c>
      <c r="CD33" s="44" t="s">
        <v>63</v>
      </c>
      <c r="CE33" s="44" t="s">
        <v>63</v>
      </c>
      <c r="CF33" s="44" t="s">
        <v>63</v>
      </c>
      <c r="CG33" s="44" t="s">
        <v>63</v>
      </c>
      <c r="CH33" s="62" t="s">
        <v>152</v>
      </c>
      <c r="CI33" s="65">
        <v>0.720138888888889</v>
      </c>
      <c r="CJ33" s="65">
        <v>0.13541666666666666</v>
      </c>
      <c r="CL33" s="66"/>
    </row>
    <row r="34" spans="1:90" ht="13.5">
      <c r="A34" s="48">
        <v>3</v>
      </c>
      <c r="B34" s="45">
        <v>31</v>
      </c>
      <c r="C34" s="50" t="s">
        <v>74</v>
      </c>
      <c r="D34" s="51">
        <v>0.7083333333333334</v>
      </c>
      <c r="E34" s="224" t="s">
        <v>153</v>
      </c>
      <c r="F34" s="51">
        <v>0.0625</v>
      </c>
      <c r="G34" s="51" t="s">
        <v>154</v>
      </c>
      <c r="H34" s="52">
        <f t="shared" si="11"/>
        <v>510</v>
      </c>
      <c r="I34" s="51">
        <v>0.7291666666666666</v>
      </c>
      <c r="J34" s="231" t="s">
        <v>153</v>
      </c>
      <c r="K34" s="51">
        <v>0.07291666666666667</v>
      </c>
      <c r="L34" s="51">
        <v>23.34375</v>
      </c>
      <c r="M34" s="51">
        <v>0.71875</v>
      </c>
      <c r="N34" s="224" t="s">
        <v>153</v>
      </c>
      <c r="O34" s="51">
        <v>0.08333333333333333</v>
      </c>
      <c r="P34" s="51">
        <v>23.364583333333332</v>
      </c>
      <c r="Q34" s="51">
        <v>0.71875</v>
      </c>
      <c r="R34" s="224" t="s">
        <v>153</v>
      </c>
      <c r="S34" s="51">
        <v>0.08333333333333333</v>
      </c>
      <c r="T34" s="51">
        <v>23.364583333333332</v>
      </c>
      <c r="U34" s="51">
        <v>0.71875</v>
      </c>
      <c r="V34" s="224" t="s">
        <v>153</v>
      </c>
      <c r="W34" s="51">
        <v>0.08333333333333333</v>
      </c>
      <c r="X34" s="51">
        <v>23.364583333333332</v>
      </c>
      <c r="Y34" s="53">
        <v>0.7083333333333334</v>
      </c>
      <c r="Z34" s="53">
        <v>0.08333333333333333</v>
      </c>
      <c r="AA34" s="53">
        <v>23.375</v>
      </c>
      <c r="AB34" s="53">
        <f t="shared" si="0"/>
        <v>0.8229166666666667</v>
      </c>
      <c r="AC34" s="53">
        <f t="shared" si="1"/>
        <v>0.20833333333333331</v>
      </c>
      <c r="AD34" s="54">
        <f t="shared" si="12"/>
        <v>23.385416666666664</v>
      </c>
      <c r="AE34" s="64">
        <v>0.7083333333333334</v>
      </c>
      <c r="AF34" s="51">
        <v>0.0625</v>
      </c>
      <c r="AG34" s="56">
        <f t="shared" si="18"/>
        <v>23.354166666666668</v>
      </c>
      <c r="AH34" s="137">
        <f t="shared" si="13"/>
        <v>0</v>
      </c>
      <c r="AI34" s="64">
        <v>0.7083333333333334</v>
      </c>
      <c r="AJ34" s="51">
        <v>0.07222222222222223</v>
      </c>
      <c r="AK34" s="56">
        <f t="shared" si="19"/>
        <v>23.36388888888889</v>
      </c>
      <c r="AL34" s="137">
        <f t="shared" si="14"/>
        <v>0</v>
      </c>
      <c r="AM34" s="51">
        <v>0.7069444444444444</v>
      </c>
      <c r="AN34" s="51">
        <v>0.0798611111111111</v>
      </c>
      <c r="AO34" s="56">
        <f t="shared" si="22"/>
        <v>23.372916666666665</v>
      </c>
      <c r="AP34" s="51">
        <v>0.7076388888888889</v>
      </c>
      <c r="AQ34" s="51">
        <v>0.0798611111111111</v>
      </c>
      <c r="AR34" s="56">
        <f t="shared" si="23"/>
        <v>23.37222222222222</v>
      </c>
      <c r="AS34" s="51">
        <v>0.7076388888888889</v>
      </c>
      <c r="AT34" s="51">
        <v>0.0798611111111111</v>
      </c>
      <c r="AU34" s="56">
        <f t="shared" si="26"/>
        <v>23.37222222222222</v>
      </c>
      <c r="AV34" s="53"/>
      <c r="AW34" s="53"/>
      <c r="AX34" s="56">
        <f t="shared" si="24"/>
      </c>
      <c r="AY34" s="68">
        <v>0.7090277777777777</v>
      </c>
      <c r="AZ34" s="68">
        <v>0.08402777777777777</v>
      </c>
      <c r="BA34" s="56">
        <f t="shared" si="25"/>
        <v>23.375</v>
      </c>
      <c r="BB34" s="64">
        <v>0.7291666666666666</v>
      </c>
      <c r="BC34" s="51">
        <v>0.07291666666666667</v>
      </c>
      <c r="BD34" s="56">
        <f t="shared" si="20"/>
        <v>23.34375</v>
      </c>
      <c r="BE34" s="137">
        <f t="shared" si="15"/>
        <v>0</v>
      </c>
      <c r="BF34" s="64">
        <v>0.7291666666666666</v>
      </c>
      <c r="BG34" s="51">
        <v>0.07291666666666667</v>
      </c>
      <c r="BH34" s="56">
        <f t="shared" si="21"/>
        <v>23.34375</v>
      </c>
      <c r="BI34" s="137">
        <f t="shared" si="16"/>
        <v>0</v>
      </c>
      <c r="BJ34" s="58">
        <v>3</v>
      </c>
      <c r="BK34" s="59">
        <v>0.02804398148148148</v>
      </c>
      <c r="BL34" s="59">
        <v>0.03418981481481482</v>
      </c>
      <c r="BM34" s="60">
        <f t="shared" si="17"/>
        <v>0.00614583333333334</v>
      </c>
      <c r="BN34" s="207">
        <v>28</v>
      </c>
      <c r="BO34" s="207">
        <v>3</v>
      </c>
      <c r="BP34" s="215" t="s">
        <v>19</v>
      </c>
      <c r="BQ34" s="44" t="s">
        <v>73</v>
      </c>
      <c r="BR34" s="44" t="s">
        <v>73</v>
      </c>
      <c r="BS34" s="44" t="s">
        <v>62</v>
      </c>
      <c r="BT34" s="44" t="s">
        <v>63</v>
      </c>
      <c r="BU34" s="44" t="s">
        <v>63</v>
      </c>
      <c r="BV34" s="44" t="s">
        <v>63</v>
      </c>
      <c r="BW34" s="44" t="s">
        <v>63</v>
      </c>
      <c r="BX34" s="44" t="s">
        <v>64</v>
      </c>
      <c r="BY34" s="53">
        <v>0</v>
      </c>
      <c r="BZ34" s="44" t="s">
        <v>65</v>
      </c>
      <c r="CA34" s="45" t="s">
        <v>134</v>
      </c>
      <c r="CB34" s="44" t="s">
        <v>62</v>
      </c>
      <c r="CC34" s="44" t="s">
        <v>63</v>
      </c>
      <c r="CD34" s="44" t="s">
        <v>63</v>
      </c>
      <c r="CE34" s="44" t="s">
        <v>63</v>
      </c>
      <c r="CF34" s="44" t="s">
        <v>63</v>
      </c>
      <c r="CG34" s="44" t="s">
        <v>63</v>
      </c>
      <c r="CH34" s="62"/>
      <c r="CI34" s="65">
        <v>0.7118055555555555</v>
      </c>
      <c r="CJ34" s="65">
        <v>0.12847222222222224</v>
      </c>
      <c r="CL34" s="66"/>
    </row>
    <row r="35" spans="1:88" ht="13.5">
      <c r="A35" s="48">
        <v>4</v>
      </c>
      <c r="B35" s="45">
        <v>1</v>
      </c>
      <c r="C35" s="50" t="s">
        <v>78</v>
      </c>
      <c r="D35" s="51">
        <v>0.7013888888888888</v>
      </c>
      <c r="E35" s="224" t="s">
        <v>155</v>
      </c>
      <c r="F35" s="51">
        <v>0.0763888888888889</v>
      </c>
      <c r="G35" s="51" t="s">
        <v>156</v>
      </c>
      <c r="H35" s="52">
        <f t="shared" si="11"/>
        <v>540</v>
      </c>
      <c r="I35" s="51">
        <v>0.7291666666666666</v>
      </c>
      <c r="J35" s="231" t="s">
        <v>155</v>
      </c>
      <c r="K35" s="51">
        <v>0.07291666666666667</v>
      </c>
      <c r="L35" s="51">
        <v>23.34375</v>
      </c>
      <c r="M35" s="51">
        <v>0.7083333333333334</v>
      </c>
      <c r="N35" s="224" t="s">
        <v>155</v>
      </c>
      <c r="O35" s="51">
        <v>0.08333333333333333</v>
      </c>
      <c r="P35" s="51">
        <v>23.375</v>
      </c>
      <c r="Q35" s="51">
        <v>0.7083333333333334</v>
      </c>
      <c r="R35" s="224" t="s">
        <v>155</v>
      </c>
      <c r="S35" s="51">
        <v>0.08333333333333333</v>
      </c>
      <c r="T35" s="51">
        <v>23.375</v>
      </c>
      <c r="U35" s="51">
        <v>0.7083333333333334</v>
      </c>
      <c r="V35" s="224" t="s">
        <v>155</v>
      </c>
      <c r="W35" s="51">
        <v>0.08333333333333333</v>
      </c>
      <c r="X35" s="51">
        <v>23.375</v>
      </c>
      <c r="Y35" s="53">
        <v>0.7013888888888888</v>
      </c>
      <c r="Z35" s="53">
        <v>0.08333333333333333</v>
      </c>
      <c r="AA35" s="53">
        <v>23.381944444444443</v>
      </c>
      <c r="AB35" s="53">
        <f t="shared" si="0"/>
        <v>0.8159722222222222</v>
      </c>
      <c r="AC35" s="53">
        <f t="shared" si="1"/>
        <v>0.20833333333333331</v>
      </c>
      <c r="AD35" s="54">
        <f t="shared" si="12"/>
        <v>23.39236111111111</v>
      </c>
      <c r="AE35" s="64">
        <v>0.7013888888888888</v>
      </c>
      <c r="AF35" s="51">
        <v>0.0763888888888889</v>
      </c>
      <c r="AG35" s="56">
        <f t="shared" si="18"/>
        <v>23.375</v>
      </c>
      <c r="AH35" s="136">
        <f t="shared" si="13"/>
        <v>0</v>
      </c>
      <c r="AI35" s="51">
        <v>0.7027777777777778</v>
      </c>
      <c r="AJ35" s="51">
        <v>0.08888888888888889</v>
      </c>
      <c r="AK35" s="56">
        <f t="shared" si="19"/>
        <v>23.38611111111111</v>
      </c>
      <c r="AL35" s="136">
        <f t="shared" si="14"/>
        <v>0</v>
      </c>
      <c r="AM35" s="51">
        <v>0.7041666666666666</v>
      </c>
      <c r="AN35" s="51">
        <v>0.08263888888888889</v>
      </c>
      <c r="AO35" s="56">
        <f t="shared" si="22"/>
        <v>23.37847222222222</v>
      </c>
      <c r="AP35" s="51">
        <v>0.7041666666666666</v>
      </c>
      <c r="AQ35" s="51">
        <v>0.08263888888888889</v>
      </c>
      <c r="AR35" s="56">
        <f t="shared" si="23"/>
        <v>23.37847222222222</v>
      </c>
      <c r="AS35" s="51">
        <v>0.7041666666666666</v>
      </c>
      <c r="AT35" s="51">
        <v>0.08263888888888889</v>
      </c>
      <c r="AU35" s="56">
        <f t="shared" si="26"/>
        <v>23.37847222222222</v>
      </c>
      <c r="AV35" s="51"/>
      <c r="AW35" s="51"/>
      <c r="AX35" s="56">
        <f t="shared" si="24"/>
      </c>
      <c r="AY35" s="51">
        <v>0.7083333333333334</v>
      </c>
      <c r="AZ35" s="51">
        <v>0.0763888888888889</v>
      </c>
      <c r="BA35" s="56">
        <f t="shared" si="25"/>
        <v>23.368055555555557</v>
      </c>
      <c r="BB35" s="51">
        <v>0.7291666666666666</v>
      </c>
      <c r="BC35" s="51">
        <v>0.07291666666666667</v>
      </c>
      <c r="BD35" s="56">
        <f t="shared" si="20"/>
        <v>23.34375</v>
      </c>
      <c r="BE35" s="136">
        <f t="shared" si="15"/>
        <v>0</v>
      </c>
      <c r="BF35" s="51">
        <v>0.7291666666666666</v>
      </c>
      <c r="BG35" s="51">
        <v>0.07291666666666667</v>
      </c>
      <c r="BH35" s="56">
        <f t="shared" si="21"/>
        <v>23.34375</v>
      </c>
      <c r="BI35" s="136">
        <f t="shared" si="16"/>
        <v>0</v>
      </c>
      <c r="BJ35" s="58">
        <v>4</v>
      </c>
      <c r="BK35" s="59">
        <v>0.03418981481481482</v>
      </c>
      <c r="BL35" s="59">
        <v>0.04023148148148148</v>
      </c>
      <c r="BM35" s="60">
        <f t="shared" si="17"/>
        <v>0.0060416666666666605</v>
      </c>
      <c r="BN35" s="207">
        <v>29</v>
      </c>
      <c r="BO35" s="207">
        <v>3</v>
      </c>
      <c r="BP35" s="215" t="s">
        <v>19</v>
      </c>
      <c r="BQ35" s="44" t="s">
        <v>77</v>
      </c>
      <c r="BR35" s="44" t="s">
        <v>77</v>
      </c>
      <c r="BS35" s="44" t="s">
        <v>62</v>
      </c>
      <c r="BT35" s="44" t="s">
        <v>63</v>
      </c>
      <c r="BU35" s="44" t="s">
        <v>63</v>
      </c>
      <c r="BV35" s="44" t="s">
        <v>63</v>
      </c>
      <c r="BW35" s="44" t="s">
        <v>63</v>
      </c>
      <c r="BX35" s="44" t="s">
        <v>64</v>
      </c>
      <c r="BY35" s="53" t="s">
        <v>157</v>
      </c>
      <c r="BZ35" s="44" t="s">
        <v>115</v>
      </c>
      <c r="CA35" s="45" t="s">
        <v>66</v>
      </c>
      <c r="CB35" s="44" t="s">
        <v>158</v>
      </c>
      <c r="CC35" s="44" t="s">
        <v>63</v>
      </c>
      <c r="CD35" s="44" t="s">
        <v>63</v>
      </c>
      <c r="CE35" s="44" t="s">
        <v>63</v>
      </c>
      <c r="CF35" s="44" t="s">
        <v>63</v>
      </c>
      <c r="CG35" s="44" t="s">
        <v>63</v>
      </c>
      <c r="CH35" s="62"/>
      <c r="CI35" s="65">
        <v>0.7041666666666666</v>
      </c>
      <c r="CJ35" s="65">
        <v>0.08680555555555557</v>
      </c>
    </row>
    <row r="36" spans="1:86" ht="13.5">
      <c r="A36" s="48">
        <v>4</v>
      </c>
      <c r="B36" s="45">
        <v>2</v>
      </c>
      <c r="C36" s="50" t="s">
        <v>83</v>
      </c>
      <c r="D36" s="51">
        <v>0.7013888888888888</v>
      </c>
      <c r="E36" s="224" t="s">
        <v>159</v>
      </c>
      <c r="F36" s="51">
        <v>0.0763888888888889</v>
      </c>
      <c r="G36" s="51" t="s">
        <v>156</v>
      </c>
      <c r="H36" s="52">
        <f t="shared" si="11"/>
        <v>540</v>
      </c>
      <c r="I36" s="51">
        <v>0.71875</v>
      </c>
      <c r="J36" s="231" t="s">
        <v>159</v>
      </c>
      <c r="K36" s="51">
        <v>0.07291666666666667</v>
      </c>
      <c r="L36" s="51">
        <v>23.354166666666668</v>
      </c>
      <c r="M36" s="51">
        <v>0.7083333333333334</v>
      </c>
      <c r="N36" s="224" t="s">
        <v>159</v>
      </c>
      <c r="O36" s="51">
        <v>0.08333333333333333</v>
      </c>
      <c r="P36" s="51">
        <v>23.375</v>
      </c>
      <c r="Q36" s="51">
        <v>0.7083333333333334</v>
      </c>
      <c r="R36" s="224" t="s">
        <v>159</v>
      </c>
      <c r="S36" s="51">
        <v>0.08333333333333333</v>
      </c>
      <c r="T36" s="51">
        <v>23.375</v>
      </c>
      <c r="U36" s="51">
        <v>0.7083333333333334</v>
      </c>
      <c r="V36" s="224" t="s">
        <v>159</v>
      </c>
      <c r="W36" s="51">
        <v>0.08333333333333333</v>
      </c>
      <c r="X36" s="51">
        <v>23.375</v>
      </c>
      <c r="Y36" s="53">
        <v>0.7013888888888888</v>
      </c>
      <c r="Z36" s="53">
        <v>0.08333333333333333</v>
      </c>
      <c r="AA36" s="53">
        <v>23.381944444444443</v>
      </c>
      <c r="AB36" s="53">
        <f t="shared" si="0"/>
        <v>0.8159722222222222</v>
      </c>
      <c r="AC36" s="53">
        <f t="shared" si="1"/>
        <v>0.20833333333333331</v>
      </c>
      <c r="AD36" s="54">
        <f t="shared" si="12"/>
        <v>23.39236111111111</v>
      </c>
      <c r="AE36" s="64">
        <v>0.7013888888888888</v>
      </c>
      <c r="AF36" s="51">
        <v>0.0763888888888889</v>
      </c>
      <c r="AG36" s="56">
        <f t="shared" si="18"/>
        <v>23.375</v>
      </c>
      <c r="AH36" s="136">
        <f t="shared" si="13"/>
        <v>0</v>
      </c>
      <c r="AI36" s="51">
        <v>0.7006944444444444</v>
      </c>
      <c r="AJ36" s="51">
        <v>0.08680555555555557</v>
      </c>
      <c r="AK36" s="56">
        <f t="shared" si="19"/>
        <v>23.386111111111113</v>
      </c>
      <c r="AL36" s="136">
        <f t="shared" si="14"/>
        <v>0</v>
      </c>
      <c r="AM36" s="51">
        <v>0.7006944444444444</v>
      </c>
      <c r="AN36" s="51">
        <v>0.08055555555555556</v>
      </c>
      <c r="AO36" s="56">
        <f t="shared" si="22"/>
        <v>23.37986111111111</v>
      </c>
      <c r="AP36" s="51">
        <v>0.7013888888888888</v>
      </c>
      <c r="AQ36" s="51">
        <v>0.08055555555555556</v>
      </c>
      <c r="AR36" s="56">
        <f t="shared" si="23"/>
        <v>23.379166666666666</v>
      </c>
      <c r="AS36" s="51">
        <v>0.7013888888888888</v>
      </c>
      <c r="AT36" s="51">
        <v>0.08055555555555556</v>
      </c>
      <c r="AU36" s="56">
        <f t="shared" si="26"/>
        <v>23.379166666666666</v>
      </c>
      <c r="AV36" s="51"/>
      <c r="AW36" s="51"/>
      <c r="AX36" s="56">
        <f t="shared" si="24"/>
      </c>
      <c r="AY36" s="51">
        <v>0.7013888888888888</v>
      </c>
      <c r="AZ36" s="51">
        <v>0.0763888888888889</v>
      </c>
      <c r="BA36" s="56">
        <f t="shared" si="25"/>
        <v>23.375</v>
      </c>
      <c r="BB36" s="51">
        <v>0.71875</v>
      </c>
      <c r="BC36" s="51">
        <v>0.07291666666666667</v>
      </c>
      <c r="BD36" s="56">
        <f t="shared" si="20"/>
        <v>23.354166666666668</v>
      </c>
      <c r="BE36" s="136">
        <f t="shared" si="15"/>
        <v>0</v>
      </c>
      <c r="BF36" s="51">
        <v>0.71875</v>
      </c>
      <c r="BG36" s="51">
        <v>0.07291666666666667</v>
      </c>
      <c r="BH36" s="56">
        <f t="shared" si="21"/>
        <v>23.354166666666668</v>
      </c>
      <c r="BI36" s="136">
        <f t="shared" si="16"/>
        <v>0</v>
      </c>
      <c r="BJ36" s="58">
        <v>4</v>
      </c>
      <c r="BK36" s="59">
        <v>0.04023148148148148</v>
      </c>
      <c r="BL36" s="59">
        <v>0.04637731481481481</v>
      </c>
      <c r="BM36" s="60">
        <f t="shared" si="17"/>
        <v>0.0061458333333333295</v>
      </c>
      <c r="BN36" s="207">
        <v>30</v>
      </c>
      <c r="BO36" s="207">
        <v>3</v>
      </c>
      <c r="BP36" s="215" t="s">
        <v>19</v>
      </c>
      <c r="BQ36" s="44" t="s">
        <v>77</v>
      </c>
      <c r="BR36" s="44" t="s">
        <v>77</v>
      </c>
      <c r="BS36" s="44" t="s">
        <v>102</v>
      </c>
      <c r="BT36" s="44" t="s">
        <v>63</v>
      </c>
      <c r="BU36" s="44" t="s">
        <v>63</v>
      </c>
      <c r="BV36" s="44" t="s">
        <v>63</v>
      </c>
      <c r="BW36" s="44" t="s">
        <v>63</v>
      </c>
      <c r="BX36" s="44" t="s">
        <v>64</v>
      </c>
      <c r="BY36" s="53">
        <v>0.7972222222222222</v>
      </c>
      <c r="BZ36" s="44" t="s">
        <v>65</v>
      </c>
      <c r="CA36" s="45" t="s">
        <v>66</v>
      </c>
      <c r="CB36" s="44" t="s">
        <v>98</v>
      </c>
      <c r="CC36" s="44" t="s">
        <v>63</v>
      </c>
      <c r="CD36" s="44" t="s">
        <v>63</v>
      </c>
      <c r="CE36" s="44" t="s">
        <v>63</v>
      </c>
      <c r="CF36" s="44" t="s">
        <v>63</v>
      </c>
      <c r="CG36" s="44" t="s">
        <v>63</v>
      </c>
      <c r="CH36" s="62" t="s">
        <v>160</v>
      </c>
    </row>
    <row r="37" spans="1:86" ht="13.5">
      <c r="A37" s="48">
        <v>4</v>
      </c>
      <c r="B37" s="45">
        <v>3</v>
      </c>
      <c r="C37" s="50" t="s">
        <v>87</v>
      </c>
      <c r="D37" s="51">
        <v>0.7013888888888888</v>
      </c>
      <c r="E37" s="224" t="s">
        <v>161</v>
      </c>
      <c r="F37" s="51">
        <v>0.0763888888888889</v>
      </c>
      <c r="G37" s="51" t="s">
        <v>156</v>
      </c>
      <c r="H37" s="52">
        <f t="shared" si="11"/>
        <v>540</v>
      </c>
      <c r="I37" s="51">
        <v>0.71875</v>
      </c>
      <c r="J37" s="231" t="s">
        <v>161</v>
      </c>
      <c r="K37" s="51">
        <v>0.07291666666666667</v>
      </c>
      <c r="L37" s="51">
        <v>23.354166666666668</v>
      </c>
      <c r="M37" s="51">
        <v>0.7083333333333334</v>
      </c>
      <c r="N37" s="224" t="s">
        <v>161</v>
      </c>
      <c r="O37" s="51">
        <v>0.08333333333333333</v>
      </c>
      <c r="P37" s="51">
        <v>23.375</v>
      </c>
      <c r="Q37" s="51">
        <v>0.7083333333333334</v>
      </c>
      <c r="R37" s="224" t="s">
        <v>161</v>
      </c>
      <c r="S37" s="51">
        <v>0.08333333333333333</v>
      </c>
      <c r="T37" s="51">
        <v>23.375</v>
      </c>
      <c r="U37" s="51">
        <v>0.7083333333333334</v>
      </c>
      <c r="V37" s="224" t="s">
        <v>161</v>
      </c>
      <c r="W37" s="51">
        <v>0.08333333333333333</v>
      </c>
      <c r="X37" s="51">
        <v>23.375</v>
      </c>
      <c r="Y37" s="53">
        <v>0.7013888888888888</v>
      </c>
      <c r="Z37" s="53">
        <v>0.08333333333333333</v>
      </c>
      <c r="AA37" s="53">
        <v>23.381944444444443</v>
      </c>
      <c r="AB37" s="53">
        <f t="shared" si="0"/>
        <v>0.8159722222222222</v>
      </c>
      <c r="AC37" s="53">
        <f t="shared" si="1"/>
        <v>0.20833333333333331</v>
      </c>
      <c r="AD37" s="54">
        <f t="shared" si="12"/>
        <v>23.39236111111111</v>
      </c>
      <c r="AE37" s="64"/>
      <c r="AF37" s="51"/>
      <c r="AG37" s="56">
        <f t="shared" si="18"/>
      </c>
      <c r="AH37" s="136">
        <f t="shared" si="13"/>
        <v>9</v>
      </c>
      <c r="AI37" s="51"/>
      <c r="AJ37" s="51"/>
      <c r="AK37" s="56">
        <f t="shared" si="19"/>
      </c>
      <c r="AL37" s="136">
        <f t="shared" si="14"/>
        <v>9</v>
      </c>
      <c r="AM37" s="51"/>
      <c r="AN37" s="51"/>
      <c r="AO37" s="56">
        <f t="shared" si="22"/>
      </c>
      <c r="AP37" s="51"/>
      <c r="AQ37" s="51"/>
      <c r="AR37" s="56">
        <f t="shared" si="23"/>
      </c>
      <c r="AS37" s="51"/>
      <c r="AT37" s="51"/>
      <c r="AU37" s="56">
        <f t="shared" si="26"/>
      </c>
      <c r="AV37" s="51"/>
      <c r="AW37" s="51"/>
      <c r="AX37" s="56">
        <f t="shared" si="24"/>
      </c>
      <c r="AY37" s="51"/>
      <c r="AZ37" s="51"/>
      <c r="BA37" s="56">
        <f t="shared" si="25"/>
      </c>
      <c r="BB37" s="51"/>
      <c r="BC37" s="51"/>
      <c r="BD37" s="56">
        <f t="shared" si="20"/>
      </c>
      <c r="BE37" s="136">
        <f t="shared" si="15"/>
        <v>8.5</v>
      </c>
      <c r="BF37" s="51"/>
      <c r="BG37" s="51"/>
      <c r="BH37" s="56">
        <f t="shared" si="21"/>
      </c>
      <c r="BI37" s="136">
        <f t="shared" si="16"/>
        <v>8.5</v>
      </c>
      <c r="BJ37" s="58"/>
      <c r="BK37" s="59"/>
      <c r="BL37" s="59"/>
      <c r="BM37" s="60">
        <f t="shared" si="17"/>
      </c>
      <c r="BN37" s="207"/>
      <c r="BO37" s="207"/>
      <c r="BP37" s="215"/>
      <c r="BQ37" s="44" t="s">
        <v>77</v>
      </c>
      <c r="BR37" s="44"/>
      <c r="BS37" s="44" t="s">
        <v>98</v>
      </c>
      <c r="BT37" s="44"/>
      <c r="BU37" s="44"/>
      <c r="BV37" s="44"/>
      <c r="BW37" s="44"/>
      <c r="BX37" s="44"/>
      <c r="BY37" s="53"/>
      <c r="BZ37" s="44"/>
      <c r="CA37" s="45"/>
      <c r="CB37" s="44"/>
      <c r="CC37" s="44"/>
      <c r="CD37" s="44"/>
      <c r="CE37" s="44"/>
      <c r="CF37" s="44"/>
      <c r="CG37" s="44"/>
      <c r="CH37" s="62" t="s">
        <v>162</v>
      </c>
    </row>
    <row r="38" spans="1:86" ht="13.5">
      <c r="A38" s="48">
        <v>4</v>
      </c>
      <c r="B38" s="45">
        <v>4</v>
      </c>
      <c r="C38" s="50" t="s">
        <v>90</v>
      </c>
      <c r="D38" s="51">
        <v>0.6944444444444445</v>
      </c>
      <c r="E38" s="224" t="s">
        <v>163</v>
      </c>
      <c r="F38" s="51">
        <v>0.09027777777777778</v>
      </c>
      <c r="G38" s="51" t="s">
        <v>164</v>
      </c>
      <c r="H38" s="52">
        <f t="shared" si="11"/>
        <v>570</v>
      </c>
      <c r="I38" s="51">
        <v>0.71875</v>
      </c>
      <c r="J38" s="231" t="s">
        <v>163</v>
      </c>
      <c r="K38" s="51">
        <v>0.08333333333333333</v>
      </c>
      <c r="L38" s="51">
        <v>23.364583333333332</v>
      </c>
      <c r="M38" s="51">
        <v>0.7083333333333334</v>
      </c>
      <c r="N38" s="224" t="s">
        <v>163</v>
      </c>
      <c r="O38" s="51">
        <v>0.09375</v>
      </c>
      <c r="P38" s="51">
        <v>23.385416666666668</v>
      </c>
      <c r="Q38" s="51">
        <v>0.7083333333333334</v>
      </c>
      <c r="R38" s="224" t="s">
        <v>163</v>
      </c>
      <c r="S38" s="51">
        <v>0.09375</v>
      </c>
      <c r="T38" s="51">
        <v>23.385416666666668</v>
      </c>
      <c r="U38" s="51">
        <v>0.7083333333333334</v>
      </c>
      <c r="V38" s="224" t="s">
        <v>163</v>
      </c>
      <c r="W38" s="51">
        <v>0.09375</v>
      </c>
      <c r="X38" s="51">
        <v>23.385416666666668</v>
      </c>
      <c r="Y38" s="53">
        <v>0.6944444444444445</v>
      </c>
      <c r="Z38" s="53">
        <v>0.09375</v>
      </c>
      <c r="AA38" s="53">
        <v>23.399305555555557</v>
      </c>
      <c r="AB38" s="53">
        <f t="shared" si="0"/>
        <v>0.8090277777777779</v>
      </c>
      <c r="AC38" s="53">
        <f t="shared" si="1"/>
        <v>0.21875</v>
      </c>
      <c r="AD38" s="54">
        <f t="shared" si="12"/>
        <v>23.40972222222222</v>
      </c>
      <c r="AE38" s="64"/>
      <c r="AF38" s="51"/>
      <c r="AG38" s="56">
        <f t="shared" si="18"/>
      </c>
      <c r="AH38" s="136">
        <f t="shared" si="13"/>
        <v>9.5</v>
      </c>
      <c r="AI38" s="51"/>
      <c r="AJ38" s="51"/>
      <c r="AK38" s="56">
        <f t="shared" si="19"/>
      </c>
      <c r="AL38" s="136">
        <f t="shared" si="14"/>
        <v>9.5</v>
      </c>
      <c r="AM38" s="51"/>
      <c r="AN38" s="51"/>
      <c r="AO38" s="56">
        <f t="shared" si="22"/>
      </c>
      <c r="AP38" s="51"/>
      <c r="AQ38" s="51"/>
      <c r="AR38" s="56">
        <f t="shared" si="23"/>
      </c>
      <c r="AS38" s="51"/>
      <c r="AT38" s="51"/>
      <c r="AU38" s="56">
        <f t="shared" si="26"/>
      </c>
      <c r="AV38" s="51"/>
      <c r="AW38" s="51"/>
      <c r="AX38" s="56">
        <f t="shared" si="24"/>
      </c>
      <c r="AY38" s="51"/>
      <c r="AZ38" s="51"/>
      <c r="BA38" s="56">
        <f t="shared" si="25"/>
      </c>
      <c r="BB38" s="51"/>
      <c r="BC38" s="51"/>
      <c r="BD38" s="56">
        <f t="shared" si="20"/>
      </c>
      <c r="BE38" s="136">
        <f t="shared" si="15"/>
        <v>8.75</v>
      </c>
      <c r="BF38" s="51"/>
      <c r="BG38" s="51"/>
      <c r="BH38" s="56">
        <f t="shared" si="21"/>
      </c>
      <c r="BI38" s="136">
        <f t="shared" si="16"/>
        <v>8.75</v>
      </c>
      <c r="BJ38" s="58"/>
      <c r="BK38" s="59"/>
      <c r="BL38" s="59"/>
      <c r="BM38" s="60">
        <f t="shared" si="17"/>
      </c>
      <c r="BN38" s="207"/>
      <c r="BO38" s="207"/>
      <c r="BP38" s="215"/>
      <c r="BQ38" s="44" t="s">
        <v>77</v>
      </c>
      <c r="BR38" s="44"/>
      <c r="BS38" s="44"/>
      <c r="BT38" s="44"/>
      <c r="BU38" s="44"/>
      <c r="BV38" s="44"/>
      <c r="BW38" s="44"/>
      <c r="BX38" s="44"/>
      <c r="BY38" s="53"/>
      <c r="BZ38" s="44"/>
      <c r="CA38" s="45"/>
      <c r="CB38" s="44"/>
      <c r="CC38" s="44"/>
      <c r="CD38" s="44"/>
      <c r="CE38" s="44"/>
      <c r="CF38" s="44"/>
      <c r="CG38" s="44"/>
      <c r="CH38" s="62"/>
    </row>
    <row r="39" spans="1:88" ht="33.75">
      <c r="A39" s="48">
        <v>4</v>
      </c>
      <c r="B39" s="45">
        <v>5</v>
      </c>
      <c r="C39" s="50" t="s">
        <v>57</v>
      </c>
      <c r="D39" s="51">
        <v>0.6944444444444445</v>
      </c>
      <c r="E39" s="224" t="s">
        <v>165</v>
      </c>
      <c r="F39" s="51">
        <v>0.09027777777777778</v>
      </c>
      <c r="G39" s="51" t="s">
        <v>164</v>
      </c>
      <c r="H39" s="52">
        <f t="shared" si="11"/>
        <v>570</v>
      </c>
      <c r="I39" s="51">
        <v>0.7083333333333334</v>
      </c>
      <c r="J39" s="231" t="s">
        <v>165</v>
      </c>
      <c r="K39" s="51">
        <v>0.08333333333333333</v>
      </c>
      <c r="L39" s="51">
        <v>23.375</v>
      </c>
      <c r="M39" s="51">
        <v>0.6979166666666666</v>
      </c>
      <c r="N39" s="224" t="s">
        <v>165</v>
      </c>
      <c r="O39" s="51">
        <v>0.09375</v>
      </c>
      <c r="P39" s="51">
        <v>23.395833333333332</v>
      </c>
      <c r="Q39" s="51">
        <v>0.6979166666666666</v>
      </c>
      <c r="R39" s="224" t="s">
        <v>165</v>
      </c>
      <c r="S39" s="51">
        <v>0.09375</v>
      </c>
      <c r="T39" s="51">
        <v>23.395833333333332</v>
      </c>
      <c r="U39" s="51">
        <v>0.6979166666666666</v>
      </c>
      <c r="V39" s="224" t="s">
        <v>165</v>
      </c>
      <c r="W39" s="51">
        <v>0.09375</v>
      </c>
      <c r="X39" s="51">
        <v>23.395833333333332</v>
      </c>
      <c r="Y39" s="53">
        <v>0.6944444444444445</v>
      </c>
      <c r="Z39" s="53">
        <v>0.09375</v>
      </c>
      <c r="AA39" s="53">
        <v>23.399305555555557</v>
      </c>
      <c r="AB39" s="53">
        <f t="shared" si="0"/>
        <v>0.8090277777777779</v>
      </c>
      <c r="AC39" s="53">
        <f t="shared" si="1"/>
        <v>0.21875</v>
      </c>
      <c r="AD39" s="54">
        <f t="shared" si="12"/>
        <v>23.40972222222222</v>
      </c>
      <c r="AE39" s="64">
        <v>0.7430555555555555</v>
      </c>
      <c r="AF39" s="51">
        <v>0.09027777777777778</v>
      </c>
      <c r="AG39" s="56">
        <f t="shared" si="18"/>
        <v>23.34722222222222</v>
      </c>
      <c r="AH39" s="136">
        <f t="shared" si="13"/>
        <v>0</v>
      </c>
      <c r="AI39" s="51">
        <v>0.7395833333333334</v>
      </c>
      <c r="AJ39" s="51">
        <v>0.1</v>
      </c>
      <c r="AK39" s="56">
        <f t="shared" si="19"/>
        <v>23.36041666666667</v>
      </c>
      <c r="AL39" s="136">
        <f t="shared" si="14"/>
        <v>0</v>
      </c>
      <c r="AM39" s="51">
        <v>0.7277777777777777</v>
      </c>
      <c r="AN39" s="51">
        <v>0.09375</v>
      </c>
      <c r="AO39" s="56">
        <f t="shared" si="22"/>
        <v>23.365972222222222</v>
      </c>
      <c r="AP39" s="51">
        <v>0.7277777777777777</v>
      </c>
      <c r="AQ39" s="51">
        <v>0.09375</v>
      </c>
      <c r="AR39" s="56">
        <f t="shared" si="23"/>
        <v>23.365972222222222</v>
      </c>
      <c r="AS39" s="51">
        <v>0.7277777777777777</v>
      </c>
      <c r="AT39" s="51">
        <v>0.09375</v>
      </c>
      <c r="AU39" s="56">
        <f t="shared" si="26"/>
        <v>23.365972222222222</v>
      </c>
      <c r="AV39" s="51"/>
      <c r="AW39" s="51"/>
      <c r="AX39" s="56">
        <f t="shared" si="24"/>
      </c>
      <c r="AY39" s="51">
        <v>0.7326388888888888</v>
      </c>
      <c r="AZ39" s="51">
        <v>0.09513888888888888</v>
      </c>
      <c r="BA39" s="56">
        <f t="shared" si="25"/>
        <v>23.3625</v>
      </c>
      <c r="BB39" s="51">
        <v>0.7326388888888888</v>
      </c>
      <c r="BC39" s="51">
        <v>0.08333333333333333</v>
      </c>
      <c r="BD39" s="56">
        <f t="shared" si="20"/>
        <v>23.350694444444443</v>
      </c>
      <c r="BE39" s="136">
        <f t="shared" si="15"/>
        <v>0.5833333333333334</v>
      </c>
      <c r="BF39" s="51">
        <v>0.7326388888888888</v>
      </c>
      <c r="BG39" s="51">
        <v>0.08333333333333333</v>
      </c>
      <c r="BH39" s="56">
        <f t="shared" si="21"/>
        <v>23.350694444444443</v>
      </c>
      <c r="BI39" s="136">
        <f t="shared" si="16"/>
        <v>0.5833333333333334</v>
      </c>
      <c r="BJ39" s="58">
        <v>4</v>
      </c>
      <c r="BK39" s="59">
        <v>0.04637731481481481</v>
      </c>
      <c r="BL39" s="59">
        <v>0.052314814814814814</v>
      </c>
      <c r="BM39" s="60">
        <f t="shared" si="17"/>
        <v>0.005937500000000005</v>
      </c>
      <c r="BN39" s="207">
        <v>31</v>
      </c>
      <c r="BO39" s="207">
        <v>3</v>
      </c>
      <c r="BP39" s="215" t="s">
        <v>19</v>
      </c>
      <c r="BQ39" s="44" t="s">
        <v>77</v>
      </c>
      <c r="BR39" s="44" t="s">
        <v>73</v>
      </c>
      <c r="BS39" s="44" t="s">
        <v>62</v>
      </c>
      <c r="BT39" s="44" t="s">
        <v>63</v>
      </c>
      <c r="BU39" s="44" t="s">
        <v>63</v>
      </c>
      <c r="BV39" s="44" t="s">
        <v>63</v>
      </c>
      <c r="BW39" s="44" t="s">
        <v>63</v>
      </c>
      <c r="BX39" s="44" t="s">
        <v>64</v>
      </c>
      <c r="BY39" s="53">
        <v>0.8888888888888888</v>
      </c>
      <c r="BZ39" s="44" t="s">
        <v>65</v>
      </c>
      <c r="CA39" s="45" t="s">
        <v>66</v>
      </c>
      <c r="CB39" s="44" t="s">
        <v>62</v>
      </c>
      <c r="CC39" s="44" t="s">
        <v>63</v>
      </c>
      <c r="CD39" s="44" t="s">
        <v>63</v>
      </c>
      <c r="CE39" s="44" t="s">
        <v>63</v>
      </c>
      <c r="CF39" s="44" t="s">
        <v>63</v>
      </c>
      <c r="CG39" s="44" t="s">
        <v>63</v>
      </c>
      <c r="CH39" s="62" t="s">
        <v>166</v>
      </c>
      <c r="CI39" s="65">
        <v>0.7534722222222222</v>
      </c>
      <c r="CJ39" s="65">
        <v>0.09236111111111112</v>
      </c>
    </row>
    <row r="40" spans="1:94" ht="13.5">
      <c r="A40" s="48">
        <v>4</v>
      </c>
      <c r="B40" s="45">
        <v>6</v>
      </c>
      <c r="C40" s="50" t="s">
        <v>67</v>
      </c>
      <c r="D40" s="51">
        <v>0.6875</v>
      </c>
      <c r="E40" s="224" t="s">
        <v>167</v>
      </c>
      <c r="F40" s="51">
        <v>0.08333333333333333</v>
      </c>
      <c r="G40" s="51" t="s">
        <v>164</v>
      </c>
      <c r="H40" s="52">
        <f t="shared" si="11"/>
        <v>570</v>
      </c>
      <c r="I40" s="51">
        <v>0.7083333333333334</v>
      </c>
      <c r="J40" s="231" t="s">
        <v>167</v>
      </c>
      <c r="K40" s="51">
        <v>0.08333333333333333</v>
      </c>
      <c r="L40" s="51">
        <v>23.375</v>
      </c>
      <c r="M40" s="51">
        <v>0.6979166666666666</v>
      </c>
      <c r="N40" s="224" t="s">
        <v>167</v>
      </c>
      <c r="O40" s="51">
        <v>0.09375</v>
      </c>
      <c r="P40" s="51">
        <v>23.395833333333332</v>
      </c>
      <c r="Q40" s="51">
        <v>0.6979166666666666</v>
      </c>
      <c r="R40" s="224" t="s">
        <v>167</v>
      </c>
      <c r="S40" s="51">
        <v>0.09375</v>
      </c>
      <c r="T40" s="51">
        <v>23.395833333333332</v>
      </c>
      <c r="U40" s="51">
        <v>0.6979166666666666</v>
      </c>
      <c r="V40" s="224" t="s">
        <v>167</v>
      </c>
      <c r="W40" s="51">
        <v>0.09375</v>
      </c>
      <c r="X40" s="51">
        <v>23.395833333333332</v>
      </c>
      <c r="Y40" s="53">
        <v>0.6875</v>
      </c>
      <c r="Z40" s="53">
        <v>0.09375</v>
      </c>
      <c r="AA40" s="53">
        <v>23.40625</v>
      </c>
      <c r="AB40" s="53">
        <f t="shared" si="0"/>
        <v>0.8020833333333334</v>
      </c>
      <c r="AC40" s="53">
        <f t="shared" si="1"/>
        <v>0.21875</v>
      </c>
      <c r="AD40" s="54">
        <f t="shared" si="12"/>
        <v>23.416666666666668</v>
      </c>
      <c r="AE40" s="64">
        <v>0.6875</v>
      </c>
      <c r="AF40" s="51">
        <v>0.08333333333333333</v>
      </c>
      <c r="AG40" s="56">
        <f t="shared" si="18"/>
        <v>23.395833333333332</v>
      </c>
      <c r="AH40" s="136">
        <f t="shared" si="13"/>
        <v>0</v>
      </c>
      <c r="AI40" s="51">
        <v>0.6881944444444444</v>
      </c>
      <c r="AJ40" s="51">
        <v>0.09513888888888888</v>
      </c>
      <c r="AK40" s="56">
        <f t="shared" si="19"/>
        <v>23.406944444444445</v>
      </c>
      <c r="AL40" s="136">
        <f t="shared" si="14"/>
        <v>0</v>
      </c>
      <c r="AM40" s="51">
        <v>0.688888888888889</v>
      </c>
      <c r="AN40" s="51">
        <v>0.09652777777777777</v>
      </c>
      <c r="AO40" s="56">
        <f t="shared" si="22"/>
        <v>23.407638888888886</v>
      </c>
      <c r="AP40" s="51">
        <v>0.688888888888889</v>
      </c>
      <c r="AQ40" s="51">
        <v>0.09652777777777777</v>
      </c>
      <c r="AR40" s="56">
        <f t="shared" si="23"/>
        <v>23.407638888888886</v>
      </c>
      <c r="AS40" s="51">
        <v>0.688888888888889</v>
      </c>
      <c r="AT40" s="51">
        <v>0.09652777777777777</v>
      </c>
      <c r="AU40" s="56">
        <f t="shared" si="26"/>
        <v>23.407638888888886</v>
      </c>
      <c r="AV40" s="51"/>
      <c r="AW40" s="51"/>
      <c r="AX40" s="56">
        <f t="shared" si="24"/>
      </c>
      <c r="AY40" s="51">
        <v>0.6875</v>
      </c>
      <c r="AZ40" s="51">
        <v>0.09444444444444444</v>
      </c>
      <c r="BA40" s="56">
        <f t="shared" si="25"/>
        <v>23.406944444444445</v>
      </c>
      <c r="BB40" s="51">
        <v>0.7083333333333334</v>
      </c>
      <c r="BC40" s="51">
        <v>0.08333333333333333</v>
      </c>
      <c r="BD40" s="56">
        <f t="shared" si="20"/>
        <v>23.375</v>
      </c>
      <c r="BE40" s="136">
        <f t="shared" si="15"/>
        <v>0</v>
      </c>
      <c r="BF40" s="51">
        <v>0.7083333333333334</v>
      </c>
      <c r="BG40" s="51">
        <v>0.08333333333333333</v>
      </c>
      <c r="BH40" s="56">
        <f t="shared" si="21"/>
        <v>23.375</v>
      </c>
      <c r="BI40" s="136">
        <f t="shared" si="16"/>
        <v>0</v>
      </c>
      <c r="BJ40" s="58">
        <v>4</v>
      </c>
      <c r="BK40" s="59">
        <v>0.052314814814814814</v>
      </c>
      <c r="BL40" s="59">
        <v>0.05896990740740741</v>
      </c>
      <c r="BM40" s="60">
        <f t="shared" si="17"/>
        <v>0.006655092592592594</v>
      </c>
      <c r="BN40" s="207">
        <v>32</v>
      </c>
      <c r="BO40" s="207">
        <v>3</v>
      </c>
      <c r="BP40" s="215" t="s">
        <v>19</v>
      </c>
      <c r="BQ40" s="44" t="s">
        <v>77</v>
      </c>
      <c r="BR40" s="44" t="s">
        <v>77</v>
      </c>
      <c r="BS40" s="44" t="s">
        <v>102</v>
      </c>
      <c r="BT40" s="44" t="s">
        <v>63</v>
      </c>
      <c r="BU40" s="44" t="s">
        <v>63</v>
      </c>
      <c r="BV40" s="44" t="s">
        <v>63</v>
      </c>
      <c r="BW40" s="44" t="s">
        <v>63</v>
      </c>
      <c r="BX40" s="44" t="s">
        <v>64</v>
      </c>
      <c r="BY40" s="53" t="s">
        <v>168</v>
      </c>
      <c r="BZ40" s="44" t="s">
        <v>115</v>
      </c>
      <c r="CA40" s="45" t="s">
        <v>66</v>
      </c>
      <c r="CB40" s="44" t="s">
        <v>102</v>
      </c>
      <c r="CC40" s="44" t="s">
        <v>63</v>
      </c>
      <c r="CD40" s="44" t="s">
        <v>63</v>
      </c>
      <c r="CE40" s="44" t="s">
        <v>63</v>
      </c>
      <c r="CF40" s="44" t="s">
        <v>63</v>
      </c>
      <c r="CG40" s="44" t="s">
        <v>63</v>
      </c>
      <c r="CH40" s="62" t="s">
        <v>169</v>
      </c>
      <c r="CI40" s="69">
        <v>0.7534722222222222</v>
      </c>
      <c r="CJ40" s="69">
        <v>0.12708333333333333</v>
      </c>
      <c r="CL40" s="69"/>
      <c r="CM40" s="69"/>
      <c r="CO40" s="69"/>
      <c r="CP40" s="69"/>
    </row>
    <row r="41" spans="1:94" ht="13.5">
      <c r="A41" s="48">
        <v>4</v>
      </c>
      <c r="B41" s="45">
        <v>7</v>
      </c>
      <c r="C41" s="50" t="s">
        <v>74</v>
      </c>
      <c r="D41" s="51">
        <v>0.6875</v>
      </c>
      <c r="E41" s="224" t="s">
        <v>170</v>
      </c>
      <c r="F41" s="51">
        <v>0.10416666666666667</v>
      </c>
      <c r="G41" s="51" t="s">
        <v>171</v>
      </c>
      <c r="H41" s="52">
        <f t="shared" si="11"/>
        <v>600</v>
      </c>
      <c r="I41" s="51">
        <v>0.7083333333333334</v>
      </c>
      <c r="J41" s="231" t="s">
        <v>170</v>
      </c>
      <c r="K41" s="51">
        <v>0.09375</v>
      </c>
      <c r="L41" s="51">
        <v>23.385416666666668</v>
      </c>
      <c r="M41" s="51">
        <v>0.6979166666666666</v>
      </c>
      <c r="N41" s="224" t="s">
        <v>170</v>
      </c>
      <c r="O41" s="51">
        <v>0.09375</v>
      </c>
      <c r="P41" s="51">
        <v>23.395833333333332</v>
      </c>
      <c r="Q41" s="51">
        <v>0.6979166666666666</v>
      </c>
      <c r="R41" s="224" t="s">
        <v>170</v>
      </c>
      <c r="S41" s="51">
        <v>0.09375</v>
      </c>
      <c r="T41" s="51">
        <v>23.395833333333332</v>
      </c>
      <c r="U41" s="51">
        <v>0.6979166666666666</v>
      </c>
      <c r="V41" s="224" t="s">
        <v>170</v>
      </c>
      <c r="W41" s="51">
        <v>0.09375</v>
      </c>
      <c r="X41" s="51">
        <v>23.395833333333332</v>
      </c>
      <c r="Y41" s="53">
        <v>0.6875</v>
      </c>
      <c r="Z41" s="53">
        <v>0.10416666666666667</v>
      </c>
      <c r="AA41" s="53">
        <v>23.416666666666668</v>
      </c>
      <c r="AB41" s="53">
        <f t="shared" si="0"/>
        <v>0.8020833333333334</v>
      </c>
      <c r="AC41" s="53">
        <f t="shared" si="1"/>
        <v>0.22916666666666669</v>
      </c>
      <c r="AD41" s="54">
        <f t="shared" si="12"/>
        <v>23.427083333333336</v>
      </c>
      <c r="AE41" s="64">
        <v>0.6875</v>
      </c>
      <c r="AF41" s="51">
        <v>0.10416666666666667</v>
      </c>
      <c r="AG41" s="56">
        <f t="shared" si="18"/>
        <v>23.416666666666668</v>
      </c>
      <c r="AH41" s="136">
        <f t="shared" si="13"/>
        <v>0</v>
      </c>
      <c r="AI41" s="51">
        <v>0.6847222222222222</v>
      </c>
      <c r="AJ41" s="51">
        <v>0.11319444444444444</v>
      </c>
      <c r="AK41" s="56">
        <f t="shared" si="19"/>
        <v>23.428472222222222</v>
      </c>
      <c r="AL41" s="136">
        <f t="shared" si="14"/>
        <v>0</v>
      </c>
      <c r="AM41" s="51">
        <v>0.6854166666666667</v>
      </c>
      <c r="AN41" s="51">
        <v>0.09861111111111111</v>
      </c>
      <c r="AO41" s="56">
        <f t="shared" si="22"/>
        <v>23.413194444444446</v>
      </c>
      <c r="AP41" s="51">
        <v>0.6854166666666667</v>
      </c>
      <c r="AQ41" s="51">
        <v>0.09861111111111111</v>
      </c>
      <c r="AR41" s="56">
        <f t="shared" si="23"/>
        <v>23.413194444444446</v>
      </c>
      <c r="AS41" s="51">
        <v>0.686111111111111</v>
      </c>
      <c r="AT41" s="51">
        <v>0.09861111111111111</v>
      </c>
      <c r="AU41" s="56">
        <f t="shared" si="26"/>
        <v>23.4125</v>
      </c>
      <c r="AV41" s="51"/>
      <c r="AW41" s="51"/>
      <c r="AX41" s="56">
        <f t="shared" si="24"/>
      </c>
      <c r="AY41" s="51">
        <v>0.6875</v>
      </c>
      <c r="AZ41" s="51">
        <v>0.10416666666666667</v>
      </c>
      <c r="BA41" s="56">
        <f t="shared" si="25"/>
        <v>23.416666666666668</v>
      </c>
      <c r="BB41" s="51">
        <v>0.7083333333333334</v>
      </c>
      <c r="BC41" s="51">
        <v>0.09375</v>
      </c>
      <c r="BD41" s="56">
        <f t="shared" si="20"/>
        <v>23.385416666666668</v>
      </c>
      <c r="BE41" s="136">
        <f t="shared" si="15"/>
        <v>0</v>
      </c>
      <c r="BF41" s="51">
        <v>0.7083333333333334</v>
      </c>
      <c r="BG41" s="51">
        <v>0.09375</v>
      </c>
      <c r="BH41" s="56">
        <f t="shared" si="21"/>
        <v>23.385416666666668</v>
      </c>
      <c r="BI41" s="136">
        <f t="shared" si="16"/>
        <v>0</v>
      </c>
      <c r="BJ41" s="58">
        <v>4</v>
      </c>
      <c r="BK41" s="59">
        <v>0.05896990740740741</v>
      </c>
      <c r="BL41" s="59">
        <v>0.06579861111111111</v>
      </c>
      <c r="BM41" s="60">
        <f t="shared" si="17"/>
        <v>0.006828703703703705</v>
      </c>
      <c r="BN41" s="207">
        <v>33</v>
      </c>
      <c r="BO41" s="207">
        <v>3</v>
      </c>
      <c r="BP41" s="215" t="s">
        <v>19</v>
      </c>
      <c r="BQ41" s="44" t="s">
        <v>77</v>
      </c>
      <c r="BR41" s="44" t="s">
        <v>77</v>
      </c>
      <c r="BS41" s="44" t="s">
        <v>102</v>
      </c>
      <c r="BT41" s="44" t="s">
        <v>63</v>
      </c>
      <c r="BU41" s="44" t="s">
        <v>63</v>
      </c>
      <c r="BV41" s="44" t="s">
        <v>63</v>
      </c>
      <c r="BW41" s="44" t="s">
        <v>63</v>
      </c>
      <c r="BX41" s="44" t="s">
        <v>85</v>
      </c>
      <c r="BY41" s="53"/>
      <c r="BZ41" s="44" t="s">
        <v>65</v>
      </c>
      <c r="CA41" s="45" t="s">
        <v>86</v>
      </c>
      <c r="CB41" s="44" t="s">
        <v>102</v>
      </c>
      <c r="CC41" s="44" t="s">
        <v>63</v>
      </c>
      <c r="CD41" s="44" t="s">
        <v>63</v>
      </c>
      <c r="CE41" s="44" t="s">
        <v>63</v>
      </c>
      <c r="CF41" s="44" t="s">
        <v>63</v>
      </c>
      <c r="CG41" s="44" t="s">
        <v>63</v>
      </c>
      <c r="CH41" s="62" t="s">
        <v>172</v>
      </c>
      <c r="CI41" s="69">
        <v>0.7479166666666667</v>
      </c>
      <c r="CJ41" s="69">
        <v>0.12361111111111112</v>
      </c>
      <c r="CL41" s="69"/>
      <c r="CM41" s="69"/>
      <c r="CO41" s="69"/>
      <c r="CP41" s="69"/>
    </row>
    <row r="42" spans="1:94" ht="13.5">
      <c r="A42" s="48">
        <v>4</v>
      </c>
      <c r="B42" s="45">
        <v>8</v>
      </c>
      <c r="C42" s="50" t="s">
        <v>78</v>
      </c>
      <c r="D42" s="51">
        <v>0.6805555555555555</v>
      </c>
      <c r="E42" s="224" t="s">
        <v>173</v>
      </c>
      <c r="F42" s="51">
        <v>0.09722222222222222</v>
      </c>
      <c r="G42" s="51" t="s">
        <v>171</v>
      </c>
      <c r="H42" s="52">
        <f t="shared" si="11"/>
        <v>600</v>
      </c>
      <c r="I42" s="51">
        <v>0.6979166666666666</v>
      </c>
      <c r="J42" s="231" t="s">
        <v>173</v>
      </c>
      <c r="K42" s="51">
        <v>0.09375</v>
      </c>
      <c r="L42" s="51">
        <v>23.395833333333332</v>
      </c>
      <c r="M42" s="51">
        <v>0.6875</v>
      </c>
      <c r="N42" s="224" t="s">
        <v>173</v>
      </c>
      <c r="O42" s="51">
        <v>0.10416666666666667</v>
      </c>
      <c r="P42" s="51">
        <v>23.416666666666668</v>
      </c>
      <c r="Q42" s="51">
        <v>0.6875</v>
      </c>
      <c r="R42" s="224" t="s">
        <v>173</v>
      </c>
      <c r="S42" s="51">
        <v>0.10416666666666667</v>
      </c>
      <c r="T42" s="51">
        <v>23.416666666666668</v>
      </c>
      <c r="U42" s="51">
        <v>0.6875</v>
      </c>
      <c r="V42" s="224" t="s">
        <v>173</v>
      </c>
      <c r="W42" s="51">
        <v>0.10416666666666667</v>
      </c>
      <c r="X42" s="51">
        <v>23.416666666666668</v>
      </c>
      <c r="Y42" s="53">
        <v>0.6805555555555555</v>
      </c>
      <c r="Z42" s="53">
        <v>0.10416666666666667</v>
      </c>
      <c r="AA42" s="53">
        <v>23.42361111111111</v>
      </c>
      <c r="AB42" s="53">
        <f t="shared" si="0"/>
        <v>0.7951388888888888</v>
      </c>
      <c r="AC42" s="53">
        <f t="shared" si="1"/>
        <v>0.22916666666666669</v>
      </c>
      <c r="AD42" s="54">
        <f t="shared" si="12"/>
        <v>23.43402777777778</v>
      </c>
      <c r="AE42" s="64">
        <v>0.6805555555555555</v>
      </c>
      <c r="AF42" s="51">
        <v>0.09722222222222222</v>
      </c>
      <c r="AG42" s="56">
        <f t="shared" si="18"/>
        <v>23.416666666666664</v>
      </c>
      <c r="AH42" s="136">
        <f t="shared" si="13"/>
        <v>0</v>
      </c>
      <c r="AI42" s="51">
        <v>0.6791666666666667</v>
      </c>
      <c r="AJ42" s="51">
        <v>0.1076388888888889</v>
      </c>
      <c r="AK42" s="56">
        <f t="shared" si="19"/>
        <v>23.428472222222222</v>
      </c>
      <c r="AL42" s="136">
        <f t="shared" si="14"/>
        <v>0</v>
      </c>
      <c r="AM42" s="51">
        <v>0.6826388888888889</v>
      </c>
      <c r="AN42" s="51">
        <v>0.1013888888888889</v>
      </c>
      <c r="AO42" s="56">
        <f t="shared" si="22"/>
        <v>23.41875</v>
      </c>
      <c r="AP42" s="51">
        <v>0.6826388888888889</v>
      </c>
      <c r="AQ42" s="51">
        <v>0.1013888888888889</v>
      </c>
      <c r="AR42" s="56">
        <f t="shared" si="23"/>
        <v>23.41875</v>
      </c>
      <c r="AS42" s="51">
        <v>0.6826388888888889</v>
      </c>
      <c r="AT42" s="51">
        <v>0.1013888888888889</v>
      </c>
      <c r="AU42" s="56">
        <f t="shared" si="26"/>
        <v>23.41875</v>
      </c>
      <c r="AV42" s="51"/>
      <c r="AW42" s="51"/>
      <c r="AX42" s="56">
        <f t="shared" si="24"/>
      </c>
      <c r="AY42" s="51">
        <v>0.6805555555555555</v>
      </c>
      <c r="AZ42" s="51">
        <v>0.09791666666666667</v>
      </c>
      <c r="BA42" s="56">
        <f t="shared" si="25"/>
        <v>23.41736111111111</v>
      </c>
      <c r="BB42" s="51">
        <v>0.7020833333333334</v>
      </c>
      <c r="BC42" s="51">
        <v>0.09375</v>
      </c>
      <c r="BD42" s="56">
        <f t="shared" si="20"/>
        <v>23.391666666666666</v>
      </c>
      <c r="BE42" s="136">
        <f t="shared" si="15"/>
        <v>0.1</v>
      </c>
      <c r="BF42" s="51">
        <v>0.6979166666666666</v>
      </c>
      <c r="BG42" s="51">
        <v>0.09375</v>
      </c>
      <c r="BH42" s="56">
        <f t="shared" si="21"/>
        <v>23.395833333333332</v>
      </c>
      <c r="BI42" s="136">
        <f t="shared" si="16"/>
        <v>0</v>
      </c>
      <c r="BJ42" s="58">
        <v>4</v>
      </c>
      <c r="BK42" s="59">
        <v>0.06579861111111111</v>
      </c>
      <c r="BL42" s="59">
        <v>0.07263888888888889</v>
      </c>
      <c r="BM42" s="60">
        <f t="shared" si="17"/>
        <v>0.0068402777777777785</v>
      </c>
      <c r="BN42" s="207">
        <v>34</v>
      </c>
      <c r="BO42" s="207">
        <v>3</v>
      </c>
      <c r="BP42" s="215" t="s">
        <v>19</v>
      </c>
      <c r="BQ42" s="44" t="s">
        <v>77</v>
      </c>
      <c r="BR42" s="44" t="s">
        <v>77</v>
      </c>
      <c r="BS42" s="44" t="s">
        <v>102</v>
      </c>
      <c r="BT42" s="44" t="s">
        <v>63</v>
      </c>
      <c r="BU42" s="44" t="s">
        <v>63</v>
      </c>
      <c r="BV42" s="44" t="s">
        <v>63</v>
      </c>
      <c r="BW42" s="44" t="s">
        <v>63</v>
      </c>
      <c r="BX42" s="44" t="s">
        <v>85</v>
      </c>
      <c r="BY42" s="53"/>
      <c r="BZ42" s="44" t="s">
        <v>65</v>
      </c>
      <c r="CA42" s="45" t="s">
        <v>86</v>
      </c>
      <c r="CB42" s="44" t="s">
        <v>102</v>
      </c>
      <c r="CC42" s="44" t="s">
        <v>63</v>
      </c>
      <c r="CD42" s="44" t="s">
        <v>63</v>
      </c>
      <c r="CE42" s="44" t="s">
        <v>63</v>
      </c>
      <c r="CF42" s="44" t="s">
        <v>63</v>
      </c>
      <c r="CG42" s="44" t="s">
        <v>63</v>
      </c>
      <c r="CH42" s="62" t="s">
        <v>174</v>
      </c>
      <c r="CI42" s="69">
        <v>0.7006944444444444</v>
      </c>
      <c r="CJ42" s="69">
        <v>0.12013888888888889</v>
      </c>
      <c r="CL42" s="69"/>
      <c r="CM42" s="69"/>
      <c r="CO42" s="69"/>
      <c r="CP42" s="69"/>
    </row>
    <row r="43" spans="1:94" ht="13.5">
      <c r="A43" s="48">
        <v>4</v>
      </c>
      <c r="B43" s="45">
        <v>9</v>
      </c>
      <c r="C43" s="50" t="s">
        <v>83</v>
      </c>
      <c r="D43" s="51">
        <v>0.6805555555555555</v>
      </c>
      <c r="E43" s="224" t="s">
        <v>175</v>
      </c>
      <c r="F43" s="51">
        <v>0.09722222222222222</v>
      </c>
      <c r="G43" s="51" t="s">
        <v>171</v>
      </c>
      <c r="H43" s="52">
        <f t="shared" si="11"/>
        <v>600</v>
      </c>
      <c r="I43" s="51">
        <v>0.6979166666666666</v>
      </c>
      <c r="J43" s="231" t="s">
        <v>175</v>
      </c>
      <c r="K43" s="51">
        <v>0.09375</v>
      </c>
      <c r="L43" s="51">
        <v>23.395833333333332</v>
      </c>
      <c r="M43" s="51">
        <v>0.6875</v>
      </c>
      <c r="N43" s="224" t="s">
        <v>175</v>
      </c>
      <c r="O43" s="51">
        <v>0.10416666666666667</v>
      </c>
      <c r="P43" s="51">
        <v>23.416666666666668</v>
      </c>
      <c r="Q43" s="51">
        <v>0.6875</v>
      </c>
      <c r="R43" s="224" t="s">
        <v>175</v>
      </c>
      <c r="S43" s="51">
        <v>0.10416666666666667</v>
      </c>
      <c r="T43" s="51">
        <v>23.416666666666668</v>
      </c>
      <c r="U43" s="51">
        <v>0.6875</v>
      </c>
      <c r="V43" s="224" t="s">
        <v>175</v>
      </c>
      <c r="W43" s="51">
        <v>0.10416666666666667</v>
      </c>
      <c r="X43" s="51">
        <v>23.416666666666668</v>
      </c>
      <c r="Y43" s="53">
        <v>0.6805555555555555</v>
      </c>
      <c r="Z43" s="53">
        <v>0.10416666666666667</v>
      </c>
      <c r="AA43" s="53">
        <v>23.42361111111111</v>
      </c>
      <c r="AB43" s="53">
        <f t="shared" si="0"/>
        <v>0.7951388888888888</v>
      </c>
      <c r="AC43" s="53">
        <f t="shared" si="1"/>
        <v>0.22916666666666669</v>
      </c>
      <c r="AD43" s="54">
        <f t="shared" si="12"/>
        <v>23.43402777777778</v>
      </c>
      <c r="AE43" s="64">
        <v>0.6805555555555555</v>
      </c>
      <c r="AF43" s="51">
        <v>0.09722222222222222</v>
      </c>
      <c r="AG43" s="56">
        <f t="shared" si="18"/>
        <v>23.416666666666664</v>
      </c>
      <c r="AH43" s="136">
        <f t="shared" si="13"/>
        <v>0</v>
      </c>
      <c r="AI43" s="51">
        <v>0.6791666666666667</v>
      </c>
      <c r="AJ43" s="51">
        <v>0.1076388888888889</v>
      </c>
      <c r="AK43" s="56">
        <f t="shared" si="19"/>
        <v>23.428472222222222</v>
      </c>
      <c r="AL43" s="136">
        <f t="shared" si="14"/>
        <v>0</v>
      </c>
      <c r="AM43" s="51">
        <v>0.6798611111111111</v>
      </c>
      <c r="AN43" s="51">
        <v>0.10416666666666667</v>
      </c>
      <c r="AO43" s="56">
        <f t="shared" si="22"/>
        <v>23.424305555555556</v>
      </c>
      <c r="AP43" s="51">
        <v>0.6798611111111111</v>
      </c>
      <c r="AQ43" s="51">
        <v>0.10347222222222223</v>
      </c>
      <c r="AR43" s="56">
        <f t="shared" si="23"/>
        <v>23.42361111111111</v>
      </c>
      <c r="AS43" s="51">
        <v>0.6798611111111111</v>
      </c>
      <c r="AT43" s="51">
        <v>0.10416666666666667</v>
      </c>
      <c r="AU43" s="56">
        <f t="shared" si="26"/>
        <v>23.424305555555556</v>
      </c>
      <c r="AV43" s="51"/>
      <c r="AW43" s="51"/>
      <c r="AX43" s="56">
        <f t="shared" si="24"/>
      </c>
      <c r="AY43" s="51">
        <v>0.6805555555555555</v>
      </c>
      <c r="AZ43" s="51">
        <v>0.10069444444444443</v>
      </c>
      <c r="BA43" s="56">
        <f t="shared" si="25"/>
        <v>23.420138888888886</v>
      </c>
      <c r="BB43" s="51">
        <v>0.6979166666666666</v>
      </c>
      <c r="BC43" s="51">
        <v>0.09375</v>
      </c>
      <c r="BD43" s="56">
        <f t="shared" si="20"/>
        <v>23.395833333333332</v>
      </c>
      <c r="BE43" s="136">
        <f t="shared" si="15"/>
        <v>0</v>
      </c>
      <c r="BF43" s="51">
        <v>0.6979166666666666</v>
      </c>
      <c r="BG43" s="51">
        <v>0.09375</v>
      </c>
      <c r="BH43" s="56">
        <f t="shared" si="21"/>
        <v>23.395833333333332</v>
      </c>
      <c r="BI43" s="136">
        <f t="shared" si="16"/>
        <v>0</v>
      </c>
      <c r="BJ43" s="58">
        <v>4</v>
      </c>
      <c r="BK43" s="59">
        <v>0.07263888888888889</v>
      </c>
      <c r="BL43" s="59">
        <v>0.07952546296296296</v>
      </c>
      <c r="BM43" s="60">
        <f t="shared" si="17"/>
        <v>0.006886574074074073</v>
      </c>
      <c r="BN43" s="207">
        <v>35</v>
      </c>
      <c r="BO43" s="207">
        <v>3</v>
      </c>
      <c r="BP43" s="215" t="s">
        <v>19</v>
      </c>
      <c r="BQ43" s="44" t="s">
        <v>77</v>
      </c>
      <c r="BR43" s="44" t="s">
        <v>77</v>
      </c>
      <c r="BS43" s="44" t="s">
        <v>62</v>
      </c>
      <c r="BT43" s="44" t="s">
        <v>63</v>
      </c>
      <c r="BU43" s="44" t="s">
        <v>63</v>
      </c>
      <c r="BV43" s="44" t="s">
        <v>63</v>
      </c>
      <c r="BW43" s="44" t="s">
        <v>63</v>
      </c>
      <c r="BX43" s="44" t="s">
        <v>64</v>
      </c>
      <c r="BY43" s="53">
        <v>0</v>
      </c>
      <c r="BZ43" s="44" t="s">
        <v>65</v>
      </c>
      <c r="CA43" s="45" t="s">
        <v>86</v>
      </c>
      <c r="CB43" s="44" t="s">
        <v>62</v>
      </c>
      <c r="CC43" s="44" t="s">
        <v>63</v>
      </c>
      <c r="CD43" s="44" t="s">
        <v>63</v>
      </c>
      <c r="CE43" s="44" t="s">
        <v>63</v>
      </c>
      <c r="CF43" s="44" t="s">
        <v>63</v>
      </c>
      <c r="CG43" s="44" t="s">
        <v>63</v>
      </c>
      <c r="CH43" s="62" t="s">
        <v>176</v>
      </c>
      <c r="CI43" s="69">
        <v>0.7118055555555555</v>
      </c>
      <c r="CJ43" s="69">
        <v>0.11666666666666665</v>
      </c>
      <c r="CL43" s="69"/>
      <c r="CM43" s="69"/>
      <c r="CO43" s="69"/>
      <c r="CP43" s="69"/>
    </row>
    <row r="44" spans="1:94" ht="33.75">
      <c r="A44" s="48">
        <v>4</v>
      </c>
      <c r="B44" s="45">
        <v>10</v>
      </c>
      <c r="C44" s="50" t="s">
        <v>87</v>
      </c>
      <c r="D44" s="51">
        <v>0.6736111111111112</v>
      </c>
      <c r="E44" s="224" t="s">
        <v>177</v>
      </c>
      <c r="F44" s="51">
        <v>0.1111111111111111</v>
      </c>
      <c r="G44" s="51" t="s">
        <v>178</v>
      </c>
      <c r="H44" s="52">
        <f t="shared" si="11"/>
        <v>630</v>
      </c>
      <c r="I44" s="51">
        <v>0.6979166666666666</v>
      </c>
      <c r="J44" s="231" t="s">
        <v>177</v>
      </c>
      <c r="K44" s="51">
        <v>0.09375</v>
      </c>
      <c r="L44" s="51">
        <v>23.395833333333332</v>
      </c>
      <c r="M44" s="51">
        <v>0.6875</v>
      </c>
      <c r="N44" s="224" t="s">
        <v>177</v>
      </c>
      <c r="O44" s="51">
        <v>0.10416666666666667</v>
      </c>
      <c r="P44" s="51">
        <v>23.416666666666668</v>
      </c>
      <c r="Q44" s="51">
        <v>0.6875</v>
      </c>
      <c r="R44" s="224" t="s">
        <v>177</v>
      </c>
      <c r="S44" s="51">
        <v>0.10416666666666667</v>
      </c>
      <c r="T44" s="51">
        <v>23.416666666666668</v>
      </c>
      <c r="U44" s="51">
        <v>0.6875</v>
      </c>
      <c r="V44" s="224" t="s">
        <v>177</v>
      </c>
      <c r="W44" s="51">
        <v>0.10416666666666667</v>
      </c>
      <c r="X44" s="51">
        <v>23.416666666666668</v>
      </c>
      <c r="Y44" s="53">
        <v>0.6736111111111112</v>
      </c>
      <c r="Z44" s="53">
        <v>0.1111111111111111</v>
      </c>
      <c r="AA44" s="53">
        <v>23.4375</v>
      </c>
      <c r="AB44" s="53">
        <f t="shared" si="0"/>
        <v>0.7881944444444445</v>
      </c>
      <c r="AC44" s="53">
        <f t="shared" si="1"/>
        <v>0.2361111111111111</v>
      </c>
      <c r="AD44" s="54">
        <f t="shared" si="12"/>
        <v>23.447916666666668</v>
      </c>
      <c r="AE44" s="64">
        <v>0.6736111111111112</v>
      </c>
      <c r="AF44" s="51">
        <v>0.1111111111111111</v>
      </c>
      <c r="AG44" s="56">
        <f t="shared" si="18"/>
        <v>23.4375</v>
      </c>
      <c r="AH44" s="136">
        <f t="shared" si="13"/>
        <v>0</v>
      </c>
      <c r="AI44" s="51">
        <v>0.6715277777777778</v>
      </c>
      <c r="AJ44" s="51">
        <v>0.12152777777777778</v>
      </c>
      <c r="AK44" s="56">
        <f t="shared" si="19"/>
        <v>23.45</v>
      </c>
      <c r="AL44" s="136">
        <f t="shared" si="14"/>
        <v>0</v>
      </c>
      <c r="AM44" s="51">
        <v>0.6770833333333334</v>
      </c>
      <c r="AN44" s="51">
        <v>0.10625</v>
      </c>
      <c r="AO44" s="56">
        <f t="shared" si="22"/>
        <v>23.429166666666667</v>
      </c>
      <c r="AP44" s="51">
        <v>0.6770833333333334</v>
      </c>
      <c r="AQ44" s="51">
        <v>0.10625</v>
      </c>
      <c r="AR44" s="56">
        <f t="shared" si="23"/>
        <v>23.429166666666667</v>
      </c>
      <c r="AS44" s="51">
        <v>0.6770833333333334</v>
      </c>
      <c r="AT44" s="51">
        <v>0.10625</v>
      </c>
      <c r="AU44" s="56">
        <f t="shared" si="26"/>
        <v>23.429166666666667</v>
      </c>
      <c r="AV44" s="51"/>
      <c r="AW44" s="51"/>
      <c r="AX44" s="56">
        <f t="shared" si="24"/>
      </c>
      <c r="AY44" s="51">
        <v>0.6729166666666666</v>
      </c>
      <c r="AZ44" s="51">
        <v>0.10416666666666667</v>
      </c>
      <c r="BA44" s="56">
        <f t="shared" si="25"/>
        <v>23.431250000000002</v>
      </c>
      <c r="BB44" s="51">
        <v>0.6979166666666666</v>
      </c>
      <c r="BC44" s="51">
        <v>0.09375</v>
      </c>
      <c r="BD44" s="56">
        <f t="shared" si="20"/>
        <v>23.395833333333332</v>
      </c>
      <c r="BE44" s="136">
        <f t="shared" si="15"/>
        <v>0</v>
      </c>
      <c r="BF44" s="51">
        <v>0.6979166666666666</v>
      </c>
      <c r="BG44" s="51">
        <v>0.09375</v>
      </c>
      <c r="BH44" s="56">
        <f t="shared" si="21"/>
        <v>23.395833333333332</v>
      </c>
      <c r="BI44" s="136">
        <f t="shared" si="16"/>
        <v>0</v>
      </c>
      <c r="BJ44" s="58">
        <v>4</v>
      </c>
      <c r="BK44" s="59">
        <v>0.07952546296296296</v>
      </c>
      <c r="BL44" s="59">
        <v>0.08671296296296295</v>
      </c>
      <c r="BM44" s="60">
        <f t="shared" si="17"/>
        <v>0.007187499999999986</v>
      </c>
      <c r="BN44" s="207">
        <v>36</v>
      </c>
      <c r="BO44" s="207">
        <v>1</v>
      </c>
      <c r="BP44" s="215" t="s">
        <v>19</v>
      </c>
      <c r="BQ44" s="44" t="s">
        <v>77</v>
      </c>
      <c r="BR44" s="44" t="s">
        <v>77</v>
      </c>
      <c r="BS44" s="44" t="s">
        <v>62</v>
      </c>
      <c r="BT44" s="44" t="s">
        <v>63</v>
      </c>
      <c r="BU44" s="44" t="s">
        <v>63</v>
      </c>
      <c r="BV44" s="44" t="s">
        <v>63</v>
      </c>
      <c r="BW44" s="44" t="s">
        <v>63</v>
      </c>
      <c r="BX44" s="44" t="s">
        <v>64</v>
      </c>
      <c r="BY44" s="53" t="s">
        <v>179</v>
      </c>
      <c r="BZ44" s="44" t="s">
        <v>65</v>
      </c>
      <c r="CA44" s="45" t="s">
        <v>66</v>
      </c>
      <c r="CB44" s="44" t="s">
        <v>62</v>
      </c>
      <c r="CC44" s="44" t="s">
        <v>63</v>
      </c>
      <c r="CD44" s="44" t="s">
        <v>63</v>
      </c>
      <c r="CE44" s="44" t="s">
        <v>63</v>
      </c>
      <c r="CF44" s="44" t="s">
        <v>63</v>
      </c>
      <c r="CG44" s="44" t="s">
        <v>63</v>
      </c>
      <c r="CH44" s="62" t="s">
        <v>562</v>
      </c>
      <c r="CI44" s="69">
        <v>0.7847222222222222</v>
      </c>
      <c r="CJ44" s="69">
        <v>0.125</v>
      </c>
      <c r="CL44" s="69"/>
      <c r="CM44" s="69"/>
      <c r="CO44" s="69"/>
      <c r="CP44" s="69"/>
    </row>
    <row r="45" spans="1:253" ht="22.5">
      <c r="A45" s="48">
        <v>4</v>
      </c>
      <c r="B45" s="45">
        <v>11</v>
      </c>
      <c r="C45" s="50" t="s">
        <v>90</v>
      </c>
      <c r="D45" s="51">
        <v>0.7083333333333334</v>
      </c>
      <c r="E45" s="224" t="s">
        <v>180</v>
      </c>
      <c r="F45" s="51">
        <v>0.10416666666666667</v>
      </c>
      <c r="G45" s="51" t="s">
        <v>164</v>
      </c>
      <c r="H45" s="52">
        <f t="shared" si="11"/>
        <v>570</v>
      </c>
      <c r="I45" s="51">
        <v>0.7395833333333334</v>
      </c>
      <c r="J45" s="231" t="s">
        <v>180</v>
      </c>
      <c r="K45" s="51">
        <v>0.09375</v>
      </c>
      <c r="L45" s="51">
        <v>23.354166666666668</v>
      </c>
      <c r="M45" s="51">
        <v>0.6875</v>
      </c>
      <c r="N45" s="224" t="s">
        <v>180</v>
      </c>
      <c r="O45" s="51">
        <v>0.10416666666666667</v>
      </c>
      <c r="P45" s="51">
        <v>23.416666666666668</v>
      </c>
      <c r="Q45" s="51">
        <v>0.6875</v>
      </c>
      <c r="R45" s="224" t="s">
        <v>180</v>
      </c>
      <c r="S45" s="51">
        <v>0.10416666666666667</v>
      </c>
      <c r="T45" s="51">
        <v>23.416666666666668</v>
      </c>
      <c r="U45" s="51">
        <v>0.6875</v>
      </c>
      <c r="V45" s="224" t="s">
        <v>180</v>
      </c>
      <c r="W45" s="51">
        <v>0.10416666666666667</v>
      </c>
      <c r="X45" s="51">
        <v>23.416666666666668</v>
      </c>
      <c r="Y45" s="53">
        <v>0.6875</v>
      </c>
      <c r="Z45" s="53">
        <v>0.10416666666666667</v>
      </c>
      <c r="AA45" s="53">
        <v>23.416666666666668</v>
      </c>
      <c r="AB45" s="53">
        <f t="shared" si="0"/>
        <v>0.8020833333333334</v>
      </c>
      <c r="AC45" s="53">
        <f t="shared" si="1"/>
        <v>0.22916666666666669</v>
      </c>
      <c r="AD45" s="54">
        <f t="shared" si="12"/>
        <v>23.427083333333336</v>
      </c>
      <c r="AE45" s="64">
        <v>0.7083333333333334</v>
      </c>
      <c r="AF45" s="51">
        <v>0.10416666666666667</v>
      </c>
      <c r="AG45" s="56">
        <f t="shared" si="18"/>
        <v>23.395833333333336</v>
      </c>
      <c r="AH45" s="136">
        <f t="shared" si="13"/>
        <v>0</v>
      </c>
      <c r="AI45" s="51">
        <v>0.7062499999999999</v>
      </c>
      <c r="AJ45" s="51">
        <v>0.11319444444444444</v>
      </c>
      <c r="AK45" s="56">
        <f t="shared" si="19"/>
        <v>23.406944444444445</v>
      </c>
      <c r="AL45" s="136">
        <f t="shared" si="14"/>
        <v>0</v>
      </c>
      <c r="AM45" s="51">
        <v>0.6736111111111112</v>
      </c>
      <c r="AN45" s="51">
        <v>0.10902777777777778</v>
      </c>
      <c r="AO45" s="56">
        <f t="shared" si="22"/>
        <v>23.43541666666667</v>
      </c>
      <c r="AP45" s="51">
        <v>0.6743055555555556</v>
      </c>
      <c r="AQ45" s="51">
        <v>0.10902777777777778</v>
      </c>
      <c r="AR45" s="56">
        <f t="shared" si="23"/>
        <v>23.434722222222224</v>
      </c>
      <c r="AS45" s="51">
        <v>0.6743055555555556</v>
      </c>
      <c r="AT45" s="51">
        <v>0.10902777777777778</v>
      </c>
      <c r="AU45" s="56">
        <f t="shared" si="26"/>
        <v>23.434722222222224</v>
      </c>
      <c r="AV45" s="51"/>
      <c r="AW45" s="51"/>
      <c r="AX45" s="56">
        <f t="shared" si="24"/>
      </c>
      <c r="AY45" s="51">
        <v>0.6847222222222222</v>
      </c>
      <c r="AZ45" s="51">
        <v>0.10416666666666667</v>
      </c>
      <c r="BA45" s="56">
        <f t="shared" si="25"/>
        <v>23.419444444444444</v>
      </c>
      <c r="BB45" s="51">
        <v>0.7395833333333334</v>
      </c>
      <c r="BC45" s="51">
        <v>0.09375</v>
      </c>
      <c r="BD45" s="56">
        <f t="shared" si="20"/>
        <v>23.354166666666668</v>
      </c>
      <c r="BE45" s="136">
        <f t="shared" si="15"/>
        <v>0</v>
      </c>
      <c r="BF45" s="51">
        <v>0.7395833333333334</v>
      </c>
      <c r="BG45" s="51">
        <v>0.09375</v>
      </c>
      <c r="BH45" s="56">
        <f t="shared" si="21"/>
        <v>23.354166666666668</v>
      </c>
      <c r="BI45" s="136">
        <f t="shared" si="16"/>
        <v>0</v>
      </c>
      <c r="BJ45" s="58">
        <v>4</v>
      </c>
      <c r="BK45" s="59">
        <v>0.08671296296296295</v>
      </c>
      <c r="BL45" s="59">
        <v>0.09359953703703704</v>
      </c>
      <c r="BM45" s="60">
        <f t="shared" si="17"/>
        <v>0.006886574074074087</v>
      </c>
      <c r="BN45" s="207">
        <v>37</v>
      </c>
      <c r="BO45" s="207">
        <v>1</v>
      </c>
      <c r="BP45" s="215" t="s">
        <v>19</v>
      </c>
      <c r="BQ45" s="44" t="s">
        <v>77</v>
      </c>
      <c r="BR45" s="44" t="s">
        <v>77</v>
      </c>
      <c r="BS45" s="44" t="s">
        <v>62</v>
      </c>
      <c r="BT45" s="44" t="s">
        <v>63</v>
      </c>
      <c r="BU45" s="44" t="s">
        <v>63</v>
      </c>
      <c r="BV45" s="44" t="s">
        <v>63</v>
      </c>
      <c r="BW45" s="44" t="s">
        <v>63</v>
      </c>
      <c r="BX45" s="44" t="s">
        <v>64</v>
      </c>
      <c r="BY45" s="53">
        <v>0.006944444444444444</v>
      </c>
      <c r="BZ45" s="44" t="s">
        <v>65</v>
      </c>
      <c r="CA45" s="45" t="s">
        <v>86</v>
      </c>
      <c r="CB45" s="44" t="s">
        <v>102</v>
      </c>
      <c r="CC45" s="44" t="s">
        <v>63</v>
      </c>
      <c r="CD45" s="44" t="s">
        <v>63</v>
      </c>
      <c r="CE45" s="44" t="s">
        <v>63</v>
      </c>
      <c r="CF45" s="44" t="s">
        <v>63</v>
      </c>
      <c r="CG45" s="44" t="s">
        <v>63</v>
      </c>
      <c r="CH45" s="62" t="s">
        <v>563</v>
      </c>
      <c r="CI45" s="69">
        <v>0.717361111111111</v>
      </c>
      <c r="CJ45" s="69">
        <v>0.11944444444444445</v>
      </c>
      <c r="CL45" s="69"/>
      <c r="CM45" s="69"/>
      <c r="CO45" s="69"/>
      <c r="CP45" s="69"/>
      <c r="IS45" s="47" t="s">
        <v>181</v>
      </c>
    </row>
    <row r="46" spans="1:253" ht="13.5">
      <c r="A46" s="48">
        <v>4</v>
      </c>
      <c r="B46" s="45">
        <v>12</v>
      </c>
      <c r="C46" s="50" t="s">
        <v>57</v>
      </c>
      <c r="D46" s="51">
        <v>0.8194444444444445</v>
      </c>
      <c r="E46" s="224" t="s">
        <v>182</v>
      </c>
      <c r="F46" s="51">
        <v>0.1111111111111111</v>
      </c>
      <c r="G46" s="51" t="s">
        <v>183</v>
      </c>
      <c r="H46" s="52">
        <f t="shared" si="11"/>
        <v>420</v>
      </c>
      <c r="I46" s="51">
        <v>0.8333333333333334</v>
      </c>
      <c r="J46" s="231" t="s">
        <v>182</v>
      </c>
      <c r="K46" s="51">
        <v>0.10416666666666667</v>
      </c>
      <c r="L46" s="51">
        <v>23.270833333333336</v>
      </c>
      <c r="M46" s="51">
        <v>0.6770833333333334</v>
      </c>
      <c r="N46" s="224" t="s">
        <v>182</v>
      </c>
      <c r="O46" s="51">
        <v>0.11458333333333333</v>
      </c>
      <c r="P46" s="51">
        <v>23.4375</v>
      </c>
      <c r="Q46" s="51">
        <v>0.6770833333333334</v>
      </c>
      <c r="R46" s="224" t="s">
        <v>182</v>
      </c>
      <c r="S46" s="51">
        <v>0.11458333333333333</v>
      </c>
      <c r="T46" s="51">
        <v>23.4375</v>
      </c>
      <c r="U46" s="51">
        <v>0.6770833333333334</v>
      </c>
      <c r="V46" s="224" t="s">
        <v>182</v>
      </c>
      <c r="W46" s="51">
        <v>0.11458333333333333</v>
      </c>
      <c r="X46" s="51">
        <v>23.4375</v>
      </c>
      <c r="Y46" s="53">
        <v>0.6770833333333334</v>
      </c>
      <c r="Z46" s="53">
        <v>0.11458333333333333</v>
      </c>
      <c r="AA46" s="53">
        <v>23.4375</v>
      </c>
      <c r="AB46" s="53">
        <f t="shared" si="0"/>
        <v>0.7916666666666667</v>
      </c>
      <c r="AC46" s="53">
        <f t="shared" si="1"/>
        <v>0.23958333333333331</v>
      </c>
      <c r="AD46" s="54">
        <f t="shared" si="12"/>
        <v>23.447916666666664</v>
      </c>
      <c r="AE46" s="64" t="s">
        <v>123</v>
      </c>
      <c r="AF46" s="64" t="s">
        <v>123</v>
      </c>
      <c r="AG46" s="56" t="str">
        <f t="shared" si="18"/>
        <v>-</v>
      </c>
      <c r="AH46" s="137">
        <f t="shared" si="13"/>
        <v>7</v>
      </c>
      <c r="AI46" s="64" t="s">
        <v>123</v>
      </c>
      <c r="AJ46" s="64" t="s">
        <v>123</v>
      </c>
      <c r="AK46" s="56" t="str">
        <f t="shared" si="19"/>
        <v>-</v>
      </c>
      <c r="AL46" s="137">
        <f t="shared" si="14"/>
        <v>7</v>
      </c>
      <c r="AM46" s="64" t="s">
        <v>123</v>
      </c>
      <c r="AN46" s="64" t="s">
        <v>123</v>
      </c>
      <c r="AO46" s="56" t="str">
        <f t="shared" si="22"/>
        <v>-</v>
      </c>
      <c r="AP46" s="64" t="s">
        <v>123</v>
      </c>
      <c r="AQ46" s="64" t="s">
        <v>123</v>
      </c>
      <c r="AR46" s="56" t="str">
        <f t="shared" si="23"/>
        <v>-</v>
      </c>
      <c r="AS46" s="64" t="s">
        <v>123</v>
      </c>
      <c r="AT46" s="64" t="s">
        <v>123</v>
      </c>
      <c r="AU46" s="56" t="str">
        <f t="shared" si="26"/>
        <v>-</v>
      </c>
      <c r="AV46" s="51"/>
      <c r="AW46" s="51"/>
      <c r="AX46" s="56">
        <f t="shared" si="24"/>
      </c>
      <c r="AY46" s="64" t="s">
        <v>123</v>
      </c>
      <c r="AZ46" s="64" t="s">
        <v>123</v>
      </c>
      <c r="BA46" s="56" t="str">
        <f t="shared" si="25"/>
        <v>-</v>
      </c>
      <c r="BB46" s="64" t="s">
        <v>123</v>
      </c>
      <c r="BC46" s="64" t="s">
        <v>123</v>
      </c>
      <c r="BD46" s="56" t="str">
        <f t="shared" si="20"/>
        <v>-</v>
      </c>
      <c r="BE46" s="137">
        <f t="shared" si="15"/>
        <v>6.5</v>
      </c>
      <c r="BF46" s="64" t="s">
        <v>123</v>
      </c>
      <c r="BG46" s="64" t="s">
        <v>123</v>
      </c>
      <c r="BH46" s="56" t="str">
        <f t="shared" si="21"/>
        <v>-</v>
      </c>
      <c r="BI46" s="137">
        <f t="shared" si="16"/>
        <v>6.5</v>
      </c>
      <c r="BJ46" s="58"/>
      <c r="BK46" s="59"/>
      <c r="BL46" s="59"/>
      <c r="BM46" s="60">
        <f t="shared" si="17"/>
      </c>
      <c r="BN46" s="207"/>
      <c r="BO46" s="207"/>
      <c r="BP46" s="215"/>
      <c r="BQ46" s="44" t="s">
        <v>77</v>
      </c>
      <c r="BR46" s="44"/>
      <c r="BS46" s="44" t="s">
        <v>98</v>
      </c>
      <c r="BT46" s="44"/>
      <c r="BU46" s="44"/>
      <c r="BV46" s="44"/>
      <c r="BW46" s="44"/>
      <c r="BX46" s="44"/>
      <c r="BY46" s="53"/>
      <c r="BZ46" s="44"/>
      <c r="CA46" s="45"/>
      <c r="CB46" s="44"/>
      <c r="CC46" s="44"/>
      <c r="CD46" s="44"/>
      <c r="CE46" s="44"/>
      <c r="CF46" s="44"/>
      <c r="CG46" s="44"/>
      <c r="CH46" s="62" t="s">
        <v>184</v>
      </c>
      <c r="CI46" s="70" t="s">
        <v>946</v>
      </c>
      <c r="CJ46" s="70" t="s">
        <v>946</v>
      </c>
      <c r="IS46" s="47" t="s">
        <v>185</v>
      </c>
    </row>
    <row r="47" spans="1:253" ht="13.5">
      <c r="A47" s="48">
        <v>4</v>
      </c>
      <c r="B47" s="45">
        <v>13</v>
      </c>
      <c r="C47" s="50" t="s">
        <v>67</v>
      </c>
      <c r="D47" s="51">
        <v>0.9097222222222222</v>
      </c>
      <c r="E47" s="224" t="s">
        <v>186</v>
      </c>
      <c r="F47" s="51">
        <v>0.11805555555555557</v>
      </c>
      <c r="G47" s="51" t="s">
        <v>95</v>
      </c>
      <c r="H47" s="52">
        <f t="shared" si="11"/>
        <v>300</v>
      </c>
      <c r="I47" s="51">
        <v>0.9166666666666666</v>
      </c>
      <c r="J47" s="231" t="s">
        <v>186</v>
      </c>
      <c r="K47" s="51">
        <v>0.10416666666666667</v>
      </c>
      <c r="L47" s="51">
        <v>23.1875</v>
      </c>
      <c r="M47" s="51">
        <v>0.6770833333333334</v>
      </c>
      <c r="N47" s="224" t="s">
        <v>186</v>
      </c>
      <c r="O47" s="51">
        <v>0.11458333333333333</v>
      </c>
      <c r="P47" s="51">
        <v>23.4375</v>
      </c>
      <c r="Q47" s="51">
        <v>0.6770833333333334</v>
      </c>
      <c r="R47" s="224" t="s">
        <v>186</v>
      </c>
      <c r="S47" s="51">
        <v>0.11458333333333333</v>
      </c>
      <c r="T47" s="51">
        <v>23.4375</v>
      </c>
      <c r="U47" s="51">
        <v>0.6770833333333334</v>
      </c>
      <c r="V47" s="224" t="s">
        <v>186</v>
      </c>
      <c r="W47" s="51">
        <v>0.11458333333333333</v>
      </c>
      <c r="X47" s="51">
        <v>23.4375</v>
      </c>
      <c r="Y47" s="53">
        <v>0.6770833333333334</v>
      </c>
      <c r="Z47" s="53">
        <v>0.11805555555555557</v>
      </c>
      <c r="AA47" s="53">
        <v>23.440972222222225</v>
      </c>
      <c r="AB47" s="53">
        <f t="shared" si="0"/>
        <v>0.7916666666666667</v>
      </c>
      <c r="AC47" s="53">
        <f t="shared" si="1"/>
        <v>0.24305555555555558</v>
      </c>
      <c r="AD47" s="54">
        <f t="shared" si="12"/>
        <v>23.45138888888889</v>
      </c>
      <c r="AE47" s="64" t="s">
        <v>123</v>
      </c>
      <c r="AF47" s="64" t="s">
        <v>123</v>
      </c>
      <c r="AG47" s="56" t="str">
        <f t="shared" si="18"/>
        <v>-</v>
      </c>
      <c r="AH47" s="137">
        <f t="shared" si="13"/>
        <v>5</v>
      </c>
      <c r="AI47" s="64" t="s">
        <v>123</v>
      </c>
      <c r="AJ47" s="64" t="s">
        <v>123</v>
      </c>
      <c r="AK47" s="56" t="str">
        <f t="shared" si="19"/>
        <v>-</v>
      </c>
      <c r="AL47" s="137">
        <f t="shared" si="14"/>
        <v>5</v>
      </c>
      <c r="AM47" s="64" t="s">
        <v>123</v>
      </c>
      <c r="AN47" s="64" t="s">
        <v>123</v>
      </c>
      <c r="AO47" s="56" t="str">
        <f t="shared" si="22"/>
        <v>-</v>
      </c>
      <c r="AP47" s="64" t="s">
        <v>123</v>
      </c>
      <c r="AQ47" s="64" t="s">
        <v>123</v>
      </c>
      <c r="AR47" s="56" t="str">
        <f t="shared" si="23"/>
        <v>-</v>
      </c>
      <c r="AS47" s="64" t="s">
        <v>123</v>
      </c>
      <c r="AT47" s="64" t="s">
        <v>123</v>
      </c>
      <c r="AU47" s="56" t="str">
        <f t="shared" si="26"/>
        <v>-</v>
      </c>
      <c r="AV47" s="51"/>
      <c r="AW47" s="51"/>
      <c r="AX47" s="56">
        <f t="shared" si="24"/>
      </c>
      <c r="AY47" s="64" t="s">
        <v>123</v>
      </c>
      <c r="AZ47" s="64" t="s">
        <v>123</v>
      </c>
      <c r="BA47" s="56" t="str">
        <f t="shared" si="25"/>
        <v>-</v>
      </c>
      <c r="BB47" s="64" t="s">
        <v>123</v>
      </c>
      <c r="BC47" s="64" t="s">
        <v>123</v>
      </c>
      <c r="BD47" s="56" t="str">
        <f t="shared" si="20"/>
        <v>-</v>
      </c>
      <c r="BE47" s="137">
        <f t="shared" si="15"/>
        <v>4.5</v>
      </c>
      <c r="BF47" s="64" t="s">
        <v>123</v>
      </c>
      <c r="BG47" s="64" t="s">
        <v>123</v>
      </c>
      <c r="BH47" s="56" t="str">
        <f t="shared" si="21"/>
        <v>-</v>
      </c>
      <c r="BI47" s="137">
        <f t="shared" si="16"/>
        <v>4.5</v>
      </c>
      <c r="BJ47" s="58"/>
      <c r="BK47" s="59"/>
      <c r="BL47" s="59"/>
      <c r="BM47" s="60">
        <f t="shared" si="17"/>
      </c>
      <c r="BN47" s="207"/>
      <c r="BO47" s="207"/>
      <c r="BP47" s="215"/>
      <c r="BQ47" s="44" t="s">
        <v>77</v>
      </c>
      <c r="BR47" s="44"/>
      <c r="BS47" s="44" t="s">
        <v>98</v>
      </c>
      <c r="BT47" s="44"/>
      <c r="BU47" s="44"/>
      <c r="BV47" s="44"/>
      <c r="BW47" s="44"/>
      <c r="BX47" s="44"/>
      <c r="BY47" s="53"/>
      <c r="BZ47" s="44"/>
      <c r="CA47" s="45"/>
      <c r="CB47" s="44"/>
      <c r="CC47" s="44"/>
      <c r="CD47" s="44"/>
      <c r="CE47" s="44"/>
      <c r="CF47" s="44"/>
      <c r="CG47" s="44"/>
      <c r="CH47" s="62" t="s">
        <v>184</v>
      </c>
      <c r="CI47" s="70" t="s">
        <v>946</v>
      </c>
      <c r="CJ47" s="70" t="s">
        <v>946</v>
      </c>
      <c r="IS47" s="47" t="s">
        <v>187</v>
      </c>
    </row>
    <row r="48" spans="1:253" ht="13.5">
      <c r="A48" s="48">
        <v>4</v>
      </c>
      <c r="B48" s="45">
        <v>14</v>
      </c>
      <c r="C48" s="50" t="s">
        <v>74</v>
      </c>
      <c r="D48" s="51">
        <v>0.9930555555555555</v>
      </c>
      <c r="E48" s="224" t="s">
        <v>188</v>
      </c>
      <c r="F48" s="51">
        <v>0.11805555555555557</v>
      </c>
      <c r="G48" s="51" t="s">
        <v>69</v>
      </c>
      <c r="H48" s="52">
        <f t="shared" si="11"/>
        <v>180</v>
      </c>
      <c r="I48" s="51"/>
      <c r="J48" s="231"/>
      <c r="K48" s="51"/>
      <c r="L48" s="51"/>
      <c r="M48" s="83">
        <v>0.6770833333333334</v>
      </c>
      <c r="N48" s="237" t="s">
        <v>188</v>
      </c>
      <c r="O48" s="83">
        <v>0.11458333333333333</v>
      </c>
      <c r="P48" s="83">
        <v>23.4375</v>
      </c>
      <c r="Q48" s="83">
        <v>0.6770833333333334</v>
      </c>
      <c r="R48" s="237" t="s">
        <v>188</v>
      </c>
      <c r="S48" s="83">
        <v>0.11458333333333333</v>
      </c>
      <c r="T48" s="83">
        <v>23.4375</v>
      </c>
      <c r="U48" s="83">
        <v>0.6770833333333334</v>
      </c>
      <c r="V48" s="237" t="s">
        <v>188</v>
      </c>
      <c r="W48" s="83">
        <v>0.11458333333333333</v>
      </c>
      <c r="X48" s="83">
        <v>23.4375</v>
      </c>
      <c r="Y48" s="53">
        <v>0.6770833333333334</v>
      </c>
      <c r="Z48" s="53">
        <v>0.11805555555555557</v>
      </c>
      <c r="AA48" s="53">
        <v>23.440972222222225</v>
      </c>
      <c r="AB48" s="53">
        <f t="shared" si="0"/>
        <v>0.7916666666666667</v>
      </c>
      <c r="AC48" s="53">
        <f t="shared" si="1"/>
        <v>0.24305555555555558</v>
      </c>
      <c r="AD48" s="54">
        <f t="shared" si="12"/>
        <v>23.45138888888889</v>
      </c>
      <c r="AE48" s="64" t="s">
        <v>123</v>
      </c>
      <c r="AF48" s="64" t="s">
        <v>123</v>
      </c>
      <c r="AG48" s="56" t="str">
        <f t="shared" si="18"/>
        <v>-</v>
      </c>
      <c r="AH48" s="137">
        <f t="shared" si="13"/>
        <v>3</v>
      </c>
      <c r="AI48" s="64" t="s">
        <v>123</v>
      </c>
      <c r="AJ48" s="64" t="s">
        <v>123</v>
      </c>
      <c r="AK48" s="56" t="str">
        <f t="shared" si="19"/>
        <v>-</v>
      </c>
      <c r="AL48" s="137">
        <f t="shared" si="14"/>
        <v>3</v>
      </c>
      <c r="AM48" s="64" t="s">
        <v>123</v>
      </c>
      <c r="AN48" s="64" t="s">
        <v>123</v>
      </c>
      <c r="AO48" s="56" t="str">
        <f t="shared" si="22"/>
        <v>-</v>
      </c>
      <c r="AP48" s="64" t="s">
        <v>123</v>
      </c>
      <c r="AQ48" s="64" t="s">
        <v>123</v>
      </c>
      <c r="AR48" s="56" t="str">
        <f t="shared" si="23"/>
        <v>-</v>
      </c>
      <c r="AS48" s="64" t="s">
        <v>123</v>
      </c>
      <c r="AT48" s="64" t="s">
        <v>123</v>
      </c>
      <c r="AU48" s="56" t="str">
        <f t="shared" si="26"/>
        <v>-</v>
      </c>
      <c r="AV48" s="51"/>
      <c r="AW48" s="51"/>
      <c r="AX48" s="56">
        <f t="shared" si="24"/>
      </c>
      <c r="AY48" s="64" t="s">
        <v>123</v>
      </c>
      <c r="AZ48" s="64" t="s">
        <v>123</v>
      </c>
      <c r="BA48" s="56" t="str">
        <f t="shared" si="25"/>
        <v>-</v>
      </c>
      <c r="BB48" s="64" t="s">
        <v>123</v>
      </c>
      <c r="BC48" s="64" t="s">
        <v>123</v>
      </c>
      <c r="BD48" s="56" t="str">
        <f t="shared" si="20"/>
        <v>-</v>
      </c>
      <c r="BE48" s="137">
        <f t="shared" si="15"/>
        <v>0</v>
      </c>
      <c r="BF48" s="64" t="s">
        <v>123</v>
      </c>
      <c r="BG48" s="64" t="s">
        <v>123</v>
      </c>
      <c r="BH48" s="56" t="str">
        <f t="shared" si="21"/>
        <v>-</v>
      </c>
      <c r="BI48" s="137">
        <f t="shared" si="16"/>
        <v>0</v>
      </c>
      <c r="BJ48" s="58"/>
      <c r="BK48" s="59"/>
      <c r="BL48" s="59"/>
      <c r="BM48" s="60">
        <f t="shared" si="17"/>
      </c>
      <c r="BN48" s="207"/>
      <c r="BO48" s="207"/>
      <c r="BP48" s="215"/>
      <c r="BQ48" s="44" t="s">
        <v>77</v>
      </c>
      <c r="BR48" s="44"/>
      <c r="BS48" s="44" t="s">
        <v>112</v>
      </c>
      <c r="BT48" s="44"/>
      <c r="BU48" s="44"/>
      <c r="BV48" s="44"/>
      <c r="BW48" s="44"/>
      <c r="BX48" s="44"/>
      <c r="BY48" s="53"/>
      <c r="BZ48" s="44"/>
      <c r="CA48" s="45"/>
      <c r="CB48" s="44"/>
      <c r="CC48" s="44"/>
      <c r="CD48" s="44"/>
      <c r="CE48" s="44"/>
      <c r="CF48" s="44"/>
      <c r="CG48" s="44"/>
      <c r="CH48" s="62" t="s">
        <v>189</v>
      </c>
      <c r="CI48" s="70" t="s">
        <v>946</v>
      </c>
      <c r="CJ48" s="70" t="s">
        <v>946</v>
      </c>
      <c r="IS48" s="47" t="s">
        <v>190</v>
      </c>
    </row>
    <row r="49" spans="1:253" ht="55.5" customHeight="1">
      <c r="A49" s="48">
        <v>4</v>
      </c>
      <c r="B49" s="45">
        <v>15</v>
      </c>
      <c r="C49" s="50" t="s">
        <v>78</v>
      </c>
      <c r="D49" s="51"/>
      <c r="E49" s="224"/>
      <c r="F49" s="51"/>
      <c r="G49" s="51"/>
      <c r="H49" s="52"/>
      <c r="I49" s="51">
        <v>0</v>
      </c>
      <c r="J49" s="231" t="s">
        <v>188</v>
      </c>
      <c r="K49" s="51">
        <v>0.10416666666666667</v>
      </c>
      <c r="L49" s="51">
        <v>0.10416666666666667</v>
      </c>
      <c r="M49" s="83">
        <v>0.6666666666666666</v>
      </c>
      <c r="N49" s="237" t="s">
        <v>191</v>
      </c>
      <c r="O49" s="83">
        <v>0.11458333333333333</v>
      </c>
      <c r="P49" s="83">
        <v>23.447916666666664</v>
      </c>
      <c r="Q49" s="83">
        <v>0.6666666666666666</v>
      </c>
      <c r="R49" s="237" t="s">
        <v>191</v>
      </c>
      <c r="S49" s="83">
        <v>0.11458333333333333</v>
      </c>
      <c r="T49" s="83">
        <v>23.447916666666664</v>
      </c>
      <c r="U49" s="83">
        <v>0.6666666666666666</v>
      </c>
      <c r="V49" s="237" t="s">
        <v>191</v>
      </c>
      <c r="W49" s="83">
        <v>0.11458333333333333</v>
      </c>
      <c r="X49" s="83">
        <v>23.447916666666664</v>
      </c>
      <c r="Y49" s="53">
        <v>0.6666666666666666</v>
      </c>
      <c r="Z49" s="53">
        <v>0.11458333333333333</v>
      </c>
      <c r="AA49" s="53">
        <v>0.4479166666666667</v>
      </c>
      <c r="AB49" s="53">
        <f t="shared" si="0"/>
        <v>0.78125</v>
      </c>
      <c r="AC49" s="53">
        <f t="shared" si="1"/>
        <v>0.23958333333333331</v>
      </c>
      <c r="AD49" s="54">
        <f t="shared" si="12"/>
        <v>23.458333333333332</v>
      </c>
      <c r="AE49" s="64" t="s">
        <v>123</v>
      </c>
      <c r="AF49" s="64" t="s">
        <v>123</v>
      </c>
      <c r="AG49" s="56" t="str">
        <f t="shared" si="18"/>
        <v>-</v>
      </c>
      <c r="AH49" s="137">
        <f t="shared" si="13"/>
        <v>0</v>
      </c>
      <c r="AI49" s="64" t="s">
        <v>123</v>
      </c>
      <c r="AJ49" s="64" t="s">
        <v>123</v>
      </c>
      <c r="AK49" s="56" t="str">
        <f t="shared" si="19"/>
        <v>-</v>
      </c>
      <c r="AL49" s="137">
        <f t="shared" si="14"/>
        <v>0</v>
      </c>
      <c r="AM49" s="51">
        <v>0.8701388888888889</v>
      </c>
      <c r="AN49" s="51">
        <v>0.11875</v>
      </c>
      <c r="AO49" s="56">
        <f t="shared" si="22"/>
        <v>23.24861111111111</v>
      </c>
      <c r="AP49" s="51">
        <v>0.8708333333333332</v>
      </c>
      <c r="AQ49" s="51">
        <v>0.11875</v>
      </c>
      <c r="AR49" s="56">
        <f t="shared" si="23"/>
        <v>23.247916666666665</v>
      </c>
      <c r="AS49" s="51" t="s">
        <v>123</v>
      </c>
      <c r="AT49" s="51" t="s">
        <v>123</v>
      </c>
      <c r="AU49" s="56" t="str">
        <f t="shared" si="26"/>
        <v>-</v>
      </c>
      <c r="AV49" s="51"/>
      <c r="AW49" s="51"/>
      <c r="AX49" s="56">
        <f t="shared" si="24"/>
      </c>
      <c r="AY49" s="51">
        <v>0.875</v>
      </c>
      <c r="AZ49" s="51">
        <v>0.12291666666666667</v>
      </c>
      <c r="BA49" s="56">
        <f t="shared" si="25"/>
        <v>23.247916666666665</v>
      </c>
      <c r="BB49" s="64" t="s">
        <v>123</v>
      </c>
      <c r="BC49" s="64" t="s">
        <v>123</v>
      </c>
      <c r="BD49" s="56" t="str">
        <f t="shared" si="20"/>
        <v>-</v>
      </c>
      <c r="BE49" s="137">
        <f t="shared" si="15"/>
        <v>2.5</v>
      </c>
      <c r="BF49" s="64" t="s">
        <v>123</v>
      </c>
      <c r="BG49" s="64" t="s">
        <v>123</v>
      </c>
      <c r="BH49" s="56" t="str">
        <f t="shared" si="21"/>
        <v>-</v>
      </c>
      <c r="BI49" s="137">
        <f t="shared" si="16"/>
        <v>2.5</v>
      </c>
      <c r="BJ49" s="58">
        <v>4</v>
      </c>
      <c r="BK49" s="59">
        <v>0</v>
      </c>
      <c r="BL49" s="59">
        <v>0.004050925925925926</v>
      </c>
      <c r="BM49" s="60">
        <f t="shared" si="17"/>
        <v>0.004050925925925926</v>
      </c>
      <c r="BN49" s="207">
        <v>38</v>
      </c>
      <c r="BO49" s="207">
        <v>1</v>
      </c>
      <c r="BP49" s="215" t="s">
        <v>458</v>
      </c>
      <c r="BQ49" s="44" t="s">
        <v>73</v>
      </c>
      <c r="BR49" s="44" t="s">
        <v>73</v>
      </c>
      <c r="BS49" s="44" t="s">
        <v>102</v>
      </c>
      <c r="BT49" s="44" t="s">
        <v>63</v>
      </c>
      <c r="BU49" s="44" t="s">
        <v>63</v>
      </c>
      <c r="BV49" s="44" t="s">
        <v>63</v>
      </c>
      <c r="BW49" s="44" t="s">
        <v>63</v>
      </c>
      <c r="BX49" s="44" t="s">
        <v>85</v>
      </c>
      <c r="BY49" s="53"/>
      <c r="BZ49" s="44"/>
      <c r="CA49" s="45"/>
      <c r="CB49" s="44" t="s">
        <v>102</v>
      </c>
      <c r="CC49" s="44" t="s">
        <v>63</v>
      </c>
      <c r="CD49" s="44" t="s">
        <v>63</v>
      </c>
      <c r="CE49" s="44" t="s">
        <v>63</v>
      </c>
      <c r="CF49" s="44" t="s">
        <v>63</v>
      </c>
      <c r="CG49" s="44" t="s">
        <v>63</v>
      </c>
      <c r="CH49" s="62" t="s">
        <v>192</v>
      </c>
      <c r="CI49" s="70" t="s">
        <v>946</v>
      </c>
      <c r="CJ49" s="70" t="s">
        <v>946</v>
      </c>
      <c r="IS49" s="47" t="s">
        <v>193</v>
      </c>
    </row>
    <row r="50" spans="1:253" ht="22.5">
      <c r="A50" s="48">
        <v>4</v>
      </c>
      <c r="B50" s="45">
        <v>16</v>
      </c>
      <c r="C50" s="50" t="s">
        <v>83</v>
      </c>
      <c r="D50" s="51">
        <v>0.0763888888888889</v>
      </c>
      <c r="E50" s="224" t="s">
        <v>191</v>
      </c>
      <c r="F50" s="51">
        <v>0.11805555555555557</v>
      </c>
      <c r="G50" s="51" t="s">
        <v>144</v>
      </c>
      <c r="H50" s="52">
        <f t="shared" si="11"/>
        <v>60</v>
      </c>
      <c r="I50" s="51"/>
      <c r="J50" s="231" t="s">
        <v>60</v>
      </c>
      <c r="K50" s="51"/>
      <c r="L50" s="51" t="s">
        <v>60</v>
      </c>
      <c r="M50" s="83">
        <v>0.6666666666666666</v>
      </c>
      <c r="N50" s="237" t="s">
        <v>194</v>
      </c>
      <c r="O50" s="83">
        <v>0.125</v>
      </c>
      <c r="P50" s="83">
        <v>23.458333333333332</v>
      </c>
      <c r="Q50" s="83">
        <v>0.6666666666666666</v>
      </c>
      <c r="R50" s="237" t="s">
        <v>194</v>
      </c>
      <c r="S50" s="83">
        <v>0.125</v>
      </c>
      <c r="T50" s="83">
        <v>23.458333333333332</v>
      </c>
      <c r="U50" s="83">
        <v>0.6666666666666666</v>
      </c>
      <c r="V50" s="237" t="s">
        <v>194</v>
      </c>
      <c r="W50" s="83">
        <v>0.125</v>
      </c>
      <c r="X50" s="83">
        <v>23.458333333333332</v>
      </c>
      <c r="Y50" s="53">
        <v>0.6666666666666666</v>
      </c>
      <c r="Z50" s="53">
        <v>0.125</v>
      </c>
      <c r="AA50" s="53">
        <v>0.4583333333333333</v>
      </c>
      <c r="AB50" s="53">
        <f t="shared" si="0"/>
        <v>0.78125</v>
      </c>
      <c r="AC50" s="53">
        <f t="shared" si="1"/>
        <v>0.25</v>
      </c>
      <c r="AD50" s="54">
        <f t="shared" si="12"/>
        <v>23.46875</v>
      </c>
      <c r="AE50" s="64">
        <v>0.0763888888888889</v>
      </c>
      <c r="AF50" s="51">
        <v>0.11805555555555557</v>
      </c>
      <c r="AG50" s="56">
        <f t="shared" si="18"/>
        <v>0.04166666666666667</v>
      </c>
      <c r="AH50" s="136">
        <f t="shared" si="13"/>
        <v>0</v>
      </c>
      <c r="AI50" s="51">
        <v>0.10208333333333335</v>
      </c>
      <c r="AJ50" s="51">
        <v>0.12638888888888888</v>
      </c>
      <c r="AK50" s="56">
        <f t="shared" si="19"/>
        <v>0.02430555555555554</v>
      </c>
      <c r="AL50" s="136">
        <f t="shared" si="14"/>
        <v>0.4166666666666667</v>
      </c>
      <c r="AM50" s="51">
        <v>0.6597222222222222</v>
      </c>
      <c r="AN50" s="51">
        <v>0.12152777777777778</v>
      </c>
      <c r="AO50" s="56">
        <f t="shared" si="22"/>
        <v>23.461805555555557</v>
      </c>
      <c r="AP50" s="51">
        <v>0.6604166666666667</v>
      </c>
      <c r="AQ50" s="51">
        <v>0.12083333333333333</v>
      </c>
      <c r="AR50" s="56">
        <f t="shared" si="23"/>
        <v>23.460416666666667</v>
      </c>
      <c r="AS50" s="51">
        <v>0</v>
      </c>
      <c r="AT50" s="51">
        <v>0.11875</v>
      </c>
      <c r="AU50" s="56">
        <f t="shared" si="26"/>
        <v>0.11875</v>
      </c>
      <c r="AV50" s="51"/>
      <c r="AW50" s="51"/>
      <c r="AX50" s="56">
        <f t="shared" si="24"/>
      </c>
      <c r="AY50" s="51">
        <v>0.6666666666666666</v>
      </c>
      <c r="AZ50" s="51">
        <v>0.125</v>
      </c>
      <c r="BA50" s="56">
        <f t="shared" si="25"/>
        <v>23.458333333333332</v>
      </c>
      <c r="BB50" s="64" t="s">
        <v>123</v>
      </c>
      <c r="BC50" s="64" t="s">
        <v>123</v>
      </c>
      <c r="BD50" s="56" t="str">
        <f t="shared" si="20"/>
        <v>-</v>
      </c>
      <c r="BE50" s="136">
        <f t="shared" si="15"/>
        <v>0</v>
      </c>
      <c r="BF50" s="64" t="s">
        <v>123</v>
      </c>
      <c r="BG50" s="64" t="s">
        <v>123</v>
      </c>
      <c r="BH50" s="56" t="str">
        <f t="shared" si="21"/>
        <v>-</v>
      </c>
      <c r="BI50" s="136">
        <f t="shared" si="16"/>
        <v>0</v>
      </c>
      <c r="BJ50" s="58">
        <v>4</v>
      </c>
      <c r="BK50" s="59">
        <v>0.004050925925925926</v>
      </c>
      <c r="BL50" s="59">
        <v>0.011597222222222222</v>
      </c>
      <c r="BM50" s="60">
        <f t="shared" si="17"/>
        <v>0.007546296296296297</v>
      </c>
      <c r="BN50" s="207">
        <v>39</v>
      </c>
      <c r="BO50" s="207">
        <v>3</v>
      </c>
      <c r="BP50" s="215" t="s">
        <v>458</v>
      </c>
      <c r="BQ50" s="44" t="s">
        <v>73</v>
      </c>
      <c r="BR50" s="44" t="s">
        <v>73</v>
      </c>
      <c r="BS50" s="44" t="s">
        <v>102</v>
      </c>
      <c r="BT50" s="44" t="s">
        <v>63</v>
      </c>
      <c r="BU50" s="44" t="s">
        <v>63</v>
      </c>
      <c r="BV50" s="44" t="s">
        <v>63</v>
      </c>
      <c r="BW50" s="44" t="s">
        <v>63</v>
      </c>
      <c r="BX50" s="44" t="s">
        <v>85</v>
      </c>
      <c r="BY50" s="53"/>
      <c r="BZ50" s="44"/>
      <c r="CA50" s="45"/>
      <c r="CB50" s="44" t="s">
        <v>102</v>
      </c>
      <c r="CC50" s="44" t="s">
        <v>63</v>
      </c>
      <c r="CD50" s="44" t="s">
        <v>63</v>
      </c>
      <c r="CE50" s="44" t="s">
        <v>63</v>
      </c>
      <c r="CF50" s="44" t="s">
        <v>63</v>
      </c>
      <c r="CG50" s="44" t="s">
        <v>63</v>
      </c>
      <c r="CH50" s="62" t="s">
        <v>195</v>
      </c>
      <c r="CI50" s="70" t="s">
        <v>946</v>
      </c>
      <c r="CJ50" s="70" t="s">
        <v>946</v>
      </c>
      <c r="IS50" s="47" t="s">
        <v>196</v>
      </c>
    </row>
    <row r="51" spans="1:88" ht="13.5">
      <c r="A51" s="48">
        <v>4</v>
      </c>
      <c r="B51" s="45">
        <v>17</v>
      </c>
      <c r="C51" s="50" t="s">
        <v>87</v>
      </c>
      <c r="D51" s="51"/>
      <c r="E51" s="224" t="s">
        <v>60</v>
      </c>
      <c r="F51" s="51"/>
      <c r="G51" s="51"/>
      <c r="H51" s="52">
        <f t="shared" si="11"/>
      </c>
      <c r="I51" s="51"/>
      <c r="J51" s="231" t="s">
        <v>60</v>
      </c>
      <c r="K51" s="51"/>
      <c r="L51" s="51" t="s">
        <v>60</v>
      </c>
      <c r="M51" s="85">
        <v>0.6666666666666666</v>
      </c>
      <c r="N51" s="238" t="s">
        <v>197</v>
      </c>
      <c r="O51" s="85">
        <v>0.125</v>
      </c>
      <c r="P51" s="85">
        <v>23.458333333333332</v>
      </c>
      <c r="Q51" s="85">
        <v>0.6666666666666666</v>
      </c>
      <c r="R51" s="238" t="s">
        <v>197</v>
      </c>
      <c r="S51" s="85">
        <v>0.125</v>
      </c>
      <c r="T51" s="85">
        <v>23.458333333333332</v>
      </c>
      <c r="U51" s="85">
        <v>0.6666666666666666</v>
      </c>
      <c r="V51" s="238" t="s">
        <v>197</v>
      </c>
      <c r="W51" s="85">
        <v>0.125</v>
      </c>
      <c r="X51" s="85">
        <v>23.458333333333332</v>
      </c>
      <c r="Y51" s="53">
        <v>0.6666666666666666</v>
      </c>
      <c r="Z51" s="53">
        <v>0.125</v>
      </c>
      <c r="AA51" s="53">
        <v>23.458333333333332</v>
      </c>
      <c r="AB51" s="53">
        <f t="shared" si="0"/>
        <v>0.78125</v>
      </c>
      <c r="AC51" s="53">
        <f t="shared" si="1"/>
        <v>0.25</v>
      </c>
      <c r="AD51" s="54">
        <f t="shared" si="12"/>
        <v>23.46875</v>
      </c>
      <c r="AE51" s="64" t="s">
        <v>123</v>
      </c>
      <c r="AF51" s="51" t="s">
        <v>123</v>
      </c>
      <c r="AG51" s="56" t="str">
        <f t="shared" si="18"/>
        <v>-</v>
      </c>
      <c r="AH51" s="137">
        <f t="shared" si="13"/>
        <v>0</v>
      </c>
      <c r="AI51" s="64" t="s">
        <v>123</v>
      </c>
      <c r="AJ51" s="51" t="s">
        <v>123</v>
      </c>
      <c r="AK51" s="56" t="str">
        <f t="shared" si="19"/>
        <v>-</v>
      </c>
      <c r="AL51" s="137">
        <f t="shared" si="14"/>
        <v>0</v>
      </c>
      <c r="AM51" s="51">
        <v>0.6569444444444444</v>
      </c>
      <c r="AN51" s="51">
        <v>0.12361111111111112</v>
      </c>
      <c r="AO51" s="56">
        <f t="shared" si="22"/>
        <v>23.466666666666665</v>
      </c>
      <c r="AP51" s="51">
        <v>0.6576388888888889</v>
      </c>
      <c r="AQ51" s="51">
        <v>0.12361111111111112</v>
      </c>
      <c r="AR51" s="56">
        <f t="shared" si="23"/>
        <v>23.46597222222222</v>
      </c>
      <c r="AS51" s="51">
        <v>0.08680555555555557</v>
      </c>
      <c r="AT51" s="51">
        <v>0.12152777777777778</v>
      </c>
      <c r="AU51" s="56">
        <f t="shared" si="26"/>
        <v>0.03472222222222221</v>
      </c>
      <c r="AV51" s="51"/>
      <c r="AW51" s="51"/>
      <c r="AX51" s="56">
        <f t="shared" si="24"/>
      </c>
      <c r="AY51" s="51">
        <v>0.6666666666666666</v>
      </c>
      <c r="AZ51" s="51">
        <v>0.125</v>
      </c>
      <c r="BA51" s="56">
        <f t="shared" si="25"/>
        <v>23.458333333333332</v>
      </c>
      <c r="BB51" s="64" t="s">
        <v>123</v>
      </c>
      <c r="BC51" s="51" t="s">
        <v>123</v>
      </c>
      <c r="BD51" s="56" t="str">
        <f t="shared" si="20"/>
        <v>-</v>
      </c>
      <c r="BE51" s="137">
        <f t="shared" si="15"/>
        <v>0</v>
      </c>
      <c r="BF51" s="64" t="s">
        <v>123</v>
      </c>
      <c r="BG51" s="51" t="s">
        <v>123</v>
      </c>
      <c r="BH51" s="56" t="str">
        <f t="shared" si="21"/>
        <v>-</v>
      </c>
      <c r="BI51" s="137">
        <f t="shared" si="16"/>
        <v>0</v>
      </c>
      <c r="BJ51" s="58">
        <v>4</v>
      </c>
      <c r="BK51" s="59">
        <v>0.011597222222222222</v>
      </c>
      <c r="BL51" s="59">
        <v>0.019108796296296294</v>
      </c>
      <c r="BM51" s="60">
        <f t="shared" si="17"/>
        <v>0.0075115740740740716</v>
      </c>
      <c r="BN51" s="207">
        <v>40</v>
      </c>
      <c r="BO51" s="207">
        <v>3</v>
      </c>
      <c r="BP51" s="215" t="s">
        <v>458</v>
      </c>
      <c r="BQ51" s="44" t="s">
        <v>73</v>
      </c>
      <c r="BR51" s="44" t="s">
        <v>73</v>
      </c>
      <c r="BS51" s="44" t="s">
        <v>102</v>
      </c>
      <c r="BT51" s="44" t="s">
        <v>63</v>
      </c>
      <c r="BU51" s="44" t="s">
        <v>63</v>
      </c>
      <c r="BV51" s="44" t="s">
        <v>63</v>
      </c>
      <c r="BW51" s="44" t="s">
        <v>63</v>
      </c>
      <c r="BX51" s="44" t="s">
        <v>85</v>
      </c>
      <c r="BY51" s="53"/>
      <c r="BZ51" s="44"/>
      <c r="CA51" s="45"/>
      <c r="CB51" s="44" t="s">
        <v>102</v>
      </c>
      <c r="CC51" s="44" t="s">
        <v>63</v>
      </c>
      <c r="CD51" s="44" t="s">
        <v>63</v>
      </c>
      <c r="CE51" s="44" t="s">
        <v>63</v>
      </c>
      <c r="CF51" s="44" t="s">
        <v>63</v>
      </c>
      <c r="CG51" s="44" t="s">
        <v>63</v>
      </c>
      <c r="CH51" s="62" t="s">
        <v>198</v>
      </c>
      <c r="CI51" s="70" t="s">
        <v>946</v>
      </c>
      <c r="CJ51" s="70" t="s">
        <v>946</v>
      </c>
    </row>
    <row r="52" spans="1:88" ht="13.5">
      <c r="A52" s="48">
        <v>4</v>
      </c>
      <c r="B52" s="45">
        <v>18</v>
      </c>
      <c r="C52" s="50" t="s">
        <v>90</v>
      </c>
      <c r="D52" s="51"/>
      <c r="E52" s="224" t="s">
        <v>60</v>
      </c>
      <c r="F52" s="51"/>
      <c r="G52" s="51"/>
      <c r="H52" s="52">
        <f t="shared" si="11"/>
      </c>
      <c r="I52" s="51"/>
      <c r="J52" s="231" t="s">
        <v>60</v>
      </c>
      <c r="K52" s="51"/>
      <c r="L52" s="51" t="s">
        <v>60</v>
      </c>
      <c r="M52" s="93">
        <v>0.6666666666666666</v>
      </c>
      <c r="N52" s="239" t="s">
        <v>199</v>
      </c>
      <c r="O52" s="93">
        <v>0.125</v>
      </c>
      <c r="P52" s="93">
        <v>23.458333333333332</v>
      </c>
      <c r="Q52" s="83">
        <v>0.6666666666666666</v>
      </c>
      <c r="R52" s="237" t="s">
        <v>199</v>
      </c>
      <c r="S52" s="83">
        <v>0.125</v>
      </c>
      <c r="T52" s="83">
        <v>23.458333333333332</v>
      </c>
      <c r="U52" s="83">
        <v>0.6666666666666666</v>
      </c>
      <c r="V52" s="237" t="s">
        <v>199</v>
      </c>
      <c r="W52" s="83">
        <v>0.125</v>
      </c>
      <c r="X52" s="83">
        <v>23.458333333333332</v>
      </c>
      <c r="Y52" s="53">
        <v>0.6666666666666666</v>
      </c>
      <c r="Z52" s="53">
        <v>0.125</v>
      </c>
      <c r="AA52" s="53">
        <v>23.458333333333332</v>
      </c>
      <c r="AB52" s="53">
        <f t="shared" si="0"/>
        <v>0.78125</v>
      </c>
      <c r="AC52" s="53">
        <f t="shared" si="1"/>
        <v>0.25</v>
      </c>
      <c r="AD52" s="54">
        <f t="shared" si="12"/>
        <v>23.46875</v>
      </c>
      <c r="AE52" s="64" t="s">
        <v>123</v>
      </c>
      <c r="AF52" s="51" t="s">
        <v>123</v>
      </c>
      <c r="AG52" s="56" t="str">
        <f t="shared" si="18"/>
        <v>-</v>
      </c>
      <c r="AH52" s="137">
        <f t="shared" si="13"/>
        <v>0</v>
      </c>
      <c r="AI52" s="64" t="s">
        <v>123</v>
      </c>
      <c r="AJ52" s="51" t="s">
        <v>123</v>
      </c>
      <c r="AK52" s="56" t="str">
        <f t="shared" si="19"/>
        <v>-</v>
      </c>
      <c r="AL52" s="137">
        <f t="shared" si="14"/>
        <v>0</v>
      </c>
      <c r="AM52" s="51">
        <v>0.6548611111111111</v>
      </c>
      <c r="AN52" s="51">
        <v>0.6875</v>
      </c>
      <c r="AO52" s="56">
        <f t="shared" si="22"/>
        <v>0.032638888888888884</v>
      </c>
      <c r="AP52" s="51">
        <v>0.6548611111111111</v>
      </c>
      <c r="AQ52" s="51">
        <v>0.6875</v>
      </c>
      <c r="AR52" s="56">
        <f t="shared" si="23"/>
        <v>0.032638888888888884</v>
      </c>
      <c r="AS52" s="64" t="s">
        <v>123</v>
      </c>
      <c r="AT52" s="64" t="s">
        <v>123</v>
      </c>
      <c r="AU52" s="56" t="str">
        <f t="shared" si="26"/>
        <v>-</v>
      </c>
      <c r="AV52" s="51"/>
      <c r="AW52" s="51"/>
      <c r="AX52" s="56">
        <f t="shared" si="24"/>
      </c>
      <c r="AY52" s="51">
        <v>0.7881944444444445</v>
      </c>
      <c r="AZ52" s="51">
        <v>0.125</v>
      </c>
      <c r="BA52" s="56">
        <f t="shared" si="25"/>
        <v>23.336805555555557</v>
      </c>
      <c r="BB52" s="64" t="s">
        <v>123</v>
      </c>
      <c r="BC52" s="51" t="s">
        <v>123</v>
      </c>
      <c r="BD52" s="56" t="str">
        <f t="shared" si="20"/>
        <v>-</v>
      </c>
      <c r="BE52" s="137">
        <f t="shared" si="15"/>
        <v>0</v>
      </c>
      <c r="BF52" s="64" t="s">
        <v>123</v>
      </c>
      <c r="BG52" s="51" t="s">
        <v>123</v>
      </c>
      <c r="BH52" s="56" t="str">
        <f t="shared" si="21"/>
        <v>-</v>
      </c>
      <c r="BI52" s="137">
        <f t="shared" si="16"/>
        <v>0</v>
      </c>
      <c r="BJ52" s="58">
        <v>4</v>
      </c>
      <c r="BK52" s="59">
        <v>0.019108796296296294</v>
      </c>
      <c r="BL52" s="59">
        <v>0.02462962962962963</v>
      </c>
      <c r="BM52" s="60">
        <f t="shared" si="17"/>
        <v>0.005520833333333336</v>
      </c>
      <c r="BN52" s="207">
        <v>41</v>
      </c>
      <c r="BO52" s="207">
        <v>2</v>
      </c>
      <c r="BP52" s="215" t="s">
        <v>458</v>
      </c>
      <c r="BQ52" s="44" t="s">
        <v>73</v>
      </c>
      <c r="BR52" s="44" t="s">
        <v>73</v>
      </c>
      <c r="BS52" s="44" t="s">
        <v>102</v>
      </c>
      <c r="BT52" s="44" t="s">
        <v>63</v>
      </c>
      <c r="BU52" s="44" t="s">
        <v>63</v>
      </c>
      <c r="BV52" s="44" t="s">
        <v>63</v>
      </c>
      <c r="BW52" s="44" t="s">
        <v>63</v>
      </c>
      <c r="BX52" s="44" t="s">
        <v>85</v>
      </c>
      <c r="BY52" s="53"/>
      <c r="BZ52" s="44"/>
      <c r="CA52" s="45"/>
      <c r="CB52" s="44" t="s">
        <v>102</v>
      </c>
      <c r="CC52" s="44" t="s">
        <v>63</v>
      </c>
      <c r="CD52" s="44" t="s">
        <v>63</v>
      </c>
      <c r="CE52" s="44" t="s">
        <v>63</v>
      </c>
      <c r="CF52" s="44" t="s">
        <v>63</v>
      </c>
      <c r="CG52" s="44" t="s">
        <v>63</v>
      </c>
      <c r="CH52" s="62" t="s">
        <v>200</v>
      </c>
      <c r="CI52" s="70" t="s">
        <v>946</v>
      </c>
      <c r="CJ52" s="70" t="s">
        <v>946</v>
      </c>
    </row>
    <row r="53" spans="1:253" ht="13.5">
      <c r="A53" s="48">
        <v>4</v>
      </c>
      <c r="B53" s="45">
        <v>19</v>
      </c>
      <c r="C53" s="50" t="s">
        <v>57</v>
      </c>
      <c r="D53" s="51"/>
      <c r="E53" s="224" t="s">
        <v>60</v>
      </c>
      <c r="F53" s="51"/>
      <c r="G53" s="51"/>
      <c r="H53" s="52">
        <f t="shared" si="11"/>
      </c>
      <c r="I53" s="51"/>
      <c r="J53" s="231" t="s">
        <v>60</v>
      </c>
      <c r="K53" s="51"/>
      <c r="L53" s="51" t="s">
        <v>60</v>
      </c>
      <c r="M53" s="93">
        <v>0.65625</v>
      </c>
      <c r="N53" s="239" t="s">
        <v>201</v>
      </c>
      <c r="O53" s="93">
        <v>0.12847222222222224</v>
      </c>
      <c r="P53" s="93">
        <v>23.46875</v>
      </c>
      <c r="Q53" s="83">
        <v>0.65625</v>
      </c>
      <c r="R53" s="237" t="s">
        <v>201</v>
      </c>
      <c r="S53" s="83">
        <v>0.125</v>
      </c>
      <c r="T53" s="83">
        <v>23.46875</v>
      </c>
      <c r="U53" s="83">
        <v>0.65625</v>
      </c>
      <c r="V53" s="237" t="s">
        <v>201</v>
      </c>
      <c r="W53" s="83">
        <v>0.125</v>
      </c>
      <c r="X53" s="83">
        <v>23.46875</v>
      </c>
      <c r="Y53" s="53">
        <v>0.65625</v>
      </c>
      <c r="Z53" s="53">
        <v>0.125</v>
      </c>
      <c r="AA53" s="53">
        <v>23.46875</v>
      </c>
      <c r="AB53" s="53">
        <f t="shared" si="0"/>
        <v>0.7708333333333334</v>
      </c>
      <c r="AC53" s="53">
        <f t="shared" si="1"/>
        <v>0.25</v>
      </c>
      <c r="AD53" s="54">
        <f t="shared" si="12"/>
        <v>23.479166666666668</v>
      </c>
      <c r="AE53" s="64" t="s">
        <v>123</v>
      </c>
      <c r="AF53" s="51" t="s">
        <v>123</v>
      </c>
      <c r="AG53" s="56" t="str">
        <f t="shared" si="18"/>
        <v>-</v>
      </c>
      <c r="AH53" s="137">
        <f t="shared" si="13"/>
        <v>0</v>
      </c>
      <c r="AI53" s="64" t="s">
        <v>123</v>
      </c>
      <c r="AJ53" s="51" t="s">
        <v>123</v>
      </c>
      <c r="AK53" s="56" t="str">
        <f t="shared" si="19"/>
        <v>-</v>
      </c>
      <c r="AL53" s="137">
        <f t="shared" si="14"/>
        <v>0</v>
      </c>
      <c r="AM53" s="51">
        <v>0.6520833333333333</v>
      </c>
      <c r="AN53" s="51">
        <v>0.12847222222222224</v>
      </c>
      <c r="AO53" s="56">
        <f t="shared" si="22"/>
        <v>23.476388888888888</v>
      </c>
      <c r="AP53" s="51">
        <v>0.6520833333333333</v>
      </c>
      <c r="AQ53" s="51">
        <v>0.1277777777777778</v>
      </c>
      <c r="AR53" s="56">
        <f t="shared" si="23"/>
        <v>23.475694444444443</v>
      </c>
      <c r="AS53" s="64" t="s">
        <v>123</v>
      </c>
      <c r="AT53" s="64" t="s">
        <v>123</v>
      </c>
      <c r="AU53" s="56" t="str">
        <f t="shared" si="26"/>
        <v>-</v>
      </c>
      <c r="AV53" s="51"/>
      <c r="AW53" s="51"/>
      <c r="AX53" s="56">
        <f t="shared" si="24"/>
      </c>
      <c r="AY53" s="51">
        <v>0.65625</v>
      </c>
      <c r="AZ53" s="51">
        <v>0.125</v>
      </c>
      <c r="BA53" s="56">
        <f t="shared" si="25"/>
        <v>23.46875</v>
      </c>
      <c r="BB53" s="64" t="s">
        <v>123</v>
      </c>
      <c r="BC53" s="51" t="s">
        <v>123</v>
      </c>
      <c r="BD53" s="56" t="str">
        <f t="shared" si="20"/>
        <v>-</v>
      </c>
      <c r="BE53" s="137">
        <f t="shared" si="15"/>
        <v>0</v>
      </c>
      <c r="BF53" s="64" t="s">
        <v>123</v>
      </c>
      <c r="BG53" s="51" t="s">
        <v>123</v>
      </c>
      <c r="BH53" s="56" t="str">
        <f t="shared" si="21"/>
        <v>-</v>
      </c>
      <c r="BI53" s="137">
        <f t="shared" si="16"/>
        <v>0</v>
      </c>
      <c r="BJ53" s="58">
        <v>4</v>
      </c>
      <c r="BK53" s="59">
        <v>0.02462962962962963</v>
      </c>
      <c r="BL53" s="59">
        <v>0.03207175925925926</v>
      </c>
      <c r="BM53" s="60">
        <f t="shared" si="17"/>
        <v>0.007442129629629628</v>
      </c>
      <c r="BN53" s="207">
        <v>42</v>
      </c>
      <c r="BO53" s="207">
        <v>3</v>
      </c>
      <c r="BP53" s="215" t="s">
        <v>458</v>
      </c>
      <c r="BQ53" s="44" t="s">
        <v>73</v>
      </c>
      <c r="BR53" s="44" t="s">
        <v>73</v>
      </c>
      <c r="BS53" s="44" t="s">
        <v>62</v>
      </c>
      <c r="BT53" s="44" t="s">
        <v>63</v>
      </c>
      <c r="BU53" s="44" t="s">
        <v>63</v>
      </c>
      <c r="BV53" s="44" t="s">
        <v>63</v>
      </c>
      <c r="BW53" s="44" t="s">
        <v>63</v>
      </c>
      <c r="BX53" s="44" t="s">
        <v>85</v>
      </c>
      <c r="BY53" s="53"/>
      <c r="BZ53" s="44"/>
      <c r="CA53" s="45"/>
      <c r="CB53" s="44" t="s">
        <v>62</v>
      </c>
      <c r="CC53" s="44" t="s">
        <v>63</v>
      </c>
      <c r="CD53" s="44" t="s">
        <v>63</v>
      </c>
      <c r="CE53" s="44" t="s">
        <v>63</v>
      </c>
      <c r="CF53" s="44" t="s">
        <v>63</v>
      </c>
      <c r="CG53" s="44" t="s">
        <v>63</v>
      </c>
      <c r="CH53" s="62" t="s">
        <v>202</v>
      </c>
      <c r="CI53" s="65">
        <v>0.7999999999999999</v>
      </c>
      <c r="CJ53" s="65">
        <v>0.12708333333333333</v>
      </c>
      <c r="IS53" s="47" t="s">
        <v>203</v>
      </c>
    </row>
    <row r="54" spans="1:253" ht="13.5">
      <c r="A54" s="48">
        <v>4</v>
      </c>
      <c r="B54" s="45">
        <v>20</v>
      </c>
      <c r="C54" s="50" t="s">
        <v>67</v>
      </c>
      <c r="D54" s="51"/>
      <c r="E54" s="224" t="s">
        <v>60</v>
      </c>
      <c r="F54" s="51"/>
      <c r="G54" s="51"/>
      <c r="H54" s="52">
        <f t="shared" si="11"/>
      </c>
      <c r="I54" s="51"/>
      <c r="J54" s="231" t="s">
        <v>60</v>
      </c>
      <c r="K54" s="51"/>
      <c r="L54" s="51" t="s">
        <v>60</v>
      </c>
      <c r="M54" s="93">
        <v>0.6493055555555556</v>
      </c>
      <c r="N54" s="239" t="s">
        <v>204</v>
      </c>
      <c r="O54" s="93">
        <v>0.13125</v>
      </c>
      <c r="P54" s="93">
        <v>23.46875</v>
      </c>
      <c r="Q54" s="83">
        <v>0.6493055555555556</v>
      </c>
      <c r="R54" s="237" t="s">
        <v>204</v>
      </c>
      <c r="S54" s="83">
        <v>0.13125</v>
      </c>
      <c r="T54" s="83">
        <v>23.46875</v>
      </c>
      <c r="U54" s="83">
        <v>0.65625</v>
      </c>
      <c r="V54" s="237" t="s">
        <v>204</v>
      </c>
      <c r="W54" s="83">
        <v>0.125</v>
      </c>
      <c r="X54" s="83">
        <v>23.46875</v>
      </c>
      <c r="Y54" s="53">
        <v>0.65625</v>
      </c>
      <c r="Z54" s="53">
        <v>0.125</v>
      </c>
      <c r="AA54" s="53">
        <v>23.46875</v>
      </c>
      <c r="AB54" s="53">
        <f t="shared" si="0"/>
        <v>0.7708333333333334</v>
      </c>
      <c r="AC54" s="53">
        <f t="shared" si="1"/>
        <v>0.25</v>
      </c>
      <c r="AD54" s="54">
        <f t="shared" si="12"/>
        <v>23.479166666666668</v>
      </c>
      <c r="AE54" s="64" t="s">
        <v>123</v>
      </c>
      <c r="AF54" s="51" t="s">
        <v>123</v>
      </c>
      <c r="AG54" s="56" t="str">
        <f t="shared" si="18"/>
        <v>-</v>
      </c>
      <c r="AH54" s="136">
        <f t="shared" si="13"/>
        <v>0</v>
      </c>
      <c r="AI54" s="51" t="s">
        <v>123</v>
      </c>
      <c r="AJ54" s="51" t="s">
        <v>123</v>
      </c>
      <c r="AK54" s="56" t="str">
        <f t="shared" si="19"/>
        <v>-</v>
      </c>
      <c r="AL54" s="136">
        <f t="shared" si="14"/>
        <v>0</v>
      </c>
      <c r="AM54" s="51">
        <v>0.6493055555555556</v>
      </c>
      <c r="AN54" s="51">
        <v>0.13055555555555556</v>
      </c>
      <c r="AO54" s="56">
        <f t="shared" si="22"/>
        <v>23.48125</v>
      </c>
      <c r="AP54" s="51">
        <v>0.6493055555555556</v>
      </c>
      <c r="AQ54" s="51">
        <v>0.13055555555555556</v>
      </c>
      <c r="AR54" s="56">
        <f t="shared" si="23"/>
        <v>23.48125</v>
      </c>
      <c r="AS54" s="51" t="s">
        <v>123</v>
      </c>
      <c r="AT54" s="51" t="s">
        <v>123</v>
      </c>
      <c r="AU54" s="56" t="str">
        <f t="shared" si="26"/>
        <v>-</v>
      </c>
      <c r="AV54" s="51"/>
      <c r="AW54" s="51"/>
      <c r="AX54" s="56">
        <f t="shared" si="24"/>
      </c>
      <c r="AY54" s="51">
        <v>0.65625</v>
      </c>
      <c r="AZ54" s="51">
        <v>0.12638888888888888</v>
      </c>
      <c r="BA54" s="56">
        <f t="shared" si="25"/>
        <v>23.47013888888889</v>
      </c>
      <c r="BB54" s="51" t="s">
        <v>123</v>
      </c>
      <c r="BC54" s="51" t="s">
        <v>123</v>
      </c>
      <c r="BD54" s="56" t="str">
        <f t="shared" si="20"/>
        <v>-</v>
      </c>
      <c r="BE54" s="136">
        <f t="shared" si="15"/>
        <v>0</v>
      </c>
      <c r="BF54" s="51" t="s">
        <v>123</v>
      </c>
      <c r="BG54" s="51" t="s">
        <v>123</v>
      </c>
      <c r="BH54" s="56" t="str">
        <f t="shared" si="21"/>
        <v>-</v>
      </c>
      <c r="BI54" s="136">
        <f t="shared" si="16"/>
        <v>0</v>
      </c>
      <c r="BJ54" s="58">
        <v>4</v>
      </c>
      <c r="BK54" s="59">
        <v>0.03207175925925926</v>
      </c>
      <c r="BL54" s="59">
        <v>0.03928240740740741</v>
      </c>
      <c r="BM54" s="60">
        <f t="shared" si="17"/>
        <v>0.0072106481481481535</v>
      </c>
      <c r="BN54" s="207">
        <v>43</v>
      </c>
      <c r="BO54" s="207">
        <v>3</v>
      </c>
      <c r="BP54" s="215" t="s">
        <v>458</v>
      </c>
      <c r="BQ54" s="44" t="s">
        <v>73</v>
      </c>
      <c r="BR54" s="44" t="s">
        <v>77</v>
      </c>
      <c r="BS54" s="44" t="s">
        <v>62</v>
      </c>
      <c r="BT54" s="44" t="s">
        <v>63</v>
      </c>
      <c r="BU54" s="44" t="s">
        <v>63</v>
      </c>
      <c r="BV54" s="44" t="s">
        <v>63</v>
      </c>
      <c r="BW54" s="44" t="s">
        <v>63</v>
      </c>
      <c r="BX54" s="44" t="s">
        <v>85</v>
      </c>
      <c r="BY54" s="53"/>
      <c r="BZ54" s="44"/>
      <c r="CA54" s="45"/>
      <c r="CB54" s="44" t="s">
        <v>102</v>
      </c>
      <c r="CC54" s="44" t="s">
        <v>63</v>
      </c>
      <c r="CD54" s="44" t="s">
        <v>63</v>
      </c>
      <c r="CE54" s="44" t="s">
        <v>63</v>
      </c>
      <c r="CF54" s="44" t="s">
        <v>63</v>
      </c>
      <c r="CG54" s="44" t="s">
        <v>63</v>
      </c>
      <c r="CH54" s="62" t="s">
        <v>459</v>
      </c>
      <c r="CI54" s="65">
        <v>0.8069444444444445</v>
      </c>
      <c r="CJ54" s="65">
        <v>0.13194444444444445</v>
      </c>
      <c r="IS54" s="47" t="s">
        <v>205</v>
      </c>
    </row>
    <row r="55" spans="1:253" ht="12.75" customHeight="1">
      <c r="A55" s="48">
        <v>4</v>
      </c>
      <c r="B55" s="45">
        <v>21</v>
      </c>
      <c r="C55" s="50" t="s">
        <v>74</v>
      </c>
      <c r="D55" s="51"/>
      <c r="E55" s="224" t="s">
        <v>60</v>
      </c>
      <c r="F55" s="51"/>
      <c r="G55" s="51"/>
      <c r="H55" s="52">
        <f t="shared" si="11"/>
      </c>
      <c r="I55" s="51"/>
      <c r="J55" s="231" t="s">
        <v>60</v>
      </c>
      <c r="K55" s="51"/>
      <c r="L55" s="51" t="s">
        <v>60</v>
      </c>
      <c r="M55" s="90">
        <v>0.6465277777777778</v>
      </c>
      <c r="N55" s="240" t="s">
        <v>206</v>
      </c>
      <c r="O55" s="90">
        <v>0.13333333333333333</v>
      </c>
      <c r="P55" s="90">
        <f aca="true" t="shared" si="27" ref="P55:P118">IF(O55-M55&lt;0,O55+24-M55,O55-M55)</f>
        <v>23.486805555555556</v>
      </c>
      <c r="Q55" s="51">
        <v>0.65625</v>
      </c>
      <c r="R55" s="224" t="s">
        <v>206</v>
      </c>
      <c r="S55" s="80">
        <v>0.7736111111111111</v>
      </c>
      <c r="T55" s="51">
        <f>IF(S55-Q55&lt;0,S55+24-Q55,S55-Q55)</f>
        <v>0.11736111111111114</v>
      </c>
      <c r="U55" s="51">
        <v>0.65625</v>
      </c>
      <c r="V55" s="224" t="s">
        <v>206</v>
      </c>
      <c r="W55" s="80">
        <v>0.6833333333333332</v>
      </c>
      <c r="X55" s="51">
        <f>IF(W55-U55&lt;0,W55+24-U55,W55-U55)</f>
        <v>0.027083333333333237</v>
      </c>
      <c r="Y55" s="53">
        <f>MIN(D55,I55,M55)</f>
        <v>0.6465277777777778</v>
      </c>
      <c r="Z55" s="53">
        <f>O55</f>
        <v>0.13333333333333333</v>
      </c>
      <c r="AA55" s="53">
        <f>IF(Z55-Y55&lt;0,Z55+$IQ$1-Y55,Z55-Y55)</f>
        <v>0.4868055555555555</v>
      </c>
      <c r="AB55" s="53">
        <f t="shared" si="0"/>
        <v>0.7611111111111112</v>
      </c>
      <c r="AC55" s="53">
        <f t="shared" si="1"/>
        <v>0.2583333333333333</v>
      </c>
      <c r="AD55" s="54">
        <f t="shared" si="12"/>
        <v>23.49722222222222</v>
      </c>
      <c r="AE55" s="64" t="s">
        <v>463</v>
      </c>
      <c r="AF55" s="51" t="s">
        <v>463</v>
      </c>
      <c r="AG55" s="56" t="str">
        <f t="shared" si="18"/>
        <v>-</v>
      </c>
      <c r="AH55" s="136">
        <f t="shared" si="13"/>
        <v>0</v>
      </c>
      <c r="AI55" s="51" t="s">
        <v>463</v>
      </c>
      <c r="AJ55" s="51" t="s">
        <v>463</v>
      </c>
      <c r="AK55" s="56" t="str">
        <f t="shared" si="19"/>
        <v>-</v>
      </c>
      <c r="AL55" s="136">
        <f t="shared" si="14"/>
        <v>0</v>
      </c>
      <c r="AM55" s="51">
        <v>0.6472222222222223</v>
      </c>
      <c r="AN55" s="51">
        <v>0.1326388888888889</v>
      </c>
      <c r="AO55" s="56">
        <f t="shared" si="22"/>
        <v>23.485416666666666</v>
      </c>
      <c r="AP55" s="51">
        <v>0.6472222222222223</v>
      </c>
      <c r="AQ55" s="51">
        <v>0.13333333333333333</v>
      </c>
      <c r="AR55" s="56">
        <f t="shared" si="23"/>
        <v>23.48611111111111</v>
      </c>
      <c r="AS55" s="51">
        <v>0.6472222222222223</v>
      </c>
      <c r="AT55" s="51">
        <v>0.13333333333333333</v>
      </c>
      <c r="AU55" s="56">
        <f t="shared" si="26"/>
        <v>23.48611111111111</v>
      </c>
      <c r="AV55" s="51"/>
      <c r="AW55" s="51"/>
      <c r="AX55" s="56">
        <f t="shared" si="24"/>
      </c>
      <c r="AY55" s="51">
        <v>0.6777777777777777</v>
      </c>
      <c r="AZ55" s="51">
        <v>0.13333333333333333</v>
      </c>
      <c r="BA55" s="56">
        <f t="shared" si="25"/>
        <v>23.455555555555556</v>
      </c>
      <c r="BB55" s="51" t="s">
        <v>463</v>
      </c>
      <c r="BC55" s="51" t="s">
        <v>463</v>
      </c>
      <c r="BD55" s="56" t="str">
        <f t="shared" si="20"/>
        <v>-</v>
      </c>
      <c r="BE55" s="136">
        <f t="shared" si="15"/>
        <v>0</v>
      </c>
      <c r="BF55" s="51" t="s">
        <v>464</v>
      </c>
      <c r="BG55" s="51" t="s">
        <v>463</v>
      </c>
      <c r="BH55" s="56" t="str">
        <f t="shared" si="21"/>
        <v>-</v>
      </c>
      <c r="BI55" s="136">
        <f t="shared" si="16"/>
        <v>0</v>
      </c>
      <c r="BJ55" s="58">
        <v>4</v>
      </c>
      <c r="BK55" s="59">
        <v>0.03928240740740741</v>
      </c>
      <c r="BL55" s="59">
        <v>0.046747685185185184</v>
      </c>
      <c r="BM55" s="60">
        <f t="shared" si="17"/>
        <v>0.007465277777777772</v>
      </c>
      <c r="BN55" s="207">
        <v>44</v>
      </c>
      <c r="BO55" s="207">
        <v>1</v>
      </c>
      <c r="BP55" s="215" t="s">
        <v>469</v>
      </c>
      <c r="BQ55" s="44" t="s">
        <v>73</v>
      </c>
      <c r="BR55" s="44" t="s">
        <v>465</v>
      </c>
      <c r="BS55" s="44" t="s">
        <v>62</v>
      </c>
      <c r="BT55" s="44" t="s">
        <v>63</v>
      </c>
      <c r="BU55" s="44" t="s">
        <v>63</v>
      </c>
      <c r="BV55" s="44" t="s">
        <v>63</v>
      </c>
      <c r="BW55" s="44" t="s">
        <v>63</v>
      </c>
      <c r="BX55" s="44" t="s">
        <v>85</v>
      </c>
      <c r="BY55" s="53"/>
      <c r="BZ55" s="44"/>
      <c r="CA55" s="45"/>
      <c r="CB55" s="44" t="s">
        <v>102</v>
      </c>
      <c r="CC55" s="44" t="s">
        <v>63</v>
      </c>
      <c r="CD55" s="44" t="s">
        <v>63</v>
      </c>
      <c r="CE55" s="44" t="s">
        <v>63</v>
      </c>
      <c r="CF55" s="44" t="s">
        <v>63</v>
      </c>
      <c r="CG55" s="44" t="s">
        <v>63</v>
      </c>
      <c r="CH55" s="62" t="s">
        <v>471</v>
      </c>
      <c r="CI55" s="65">
        <v>0.813888888888889</v>
      </c>
      <c r="CJ55" s="65">
        <v>0.14027777777777778</v>
      </c>
      <c r="IS55" s="47" t="s">
        <v>65</v>
      </c>
    </row>
    <row r="56" spans="1:253" ht="13.5">
      <c r="A56" s="48">
        <v>4</v>
      </c>
      <c r="B56" s="45">
        <v>22</v>
      </c>
      <c r="C56" s="50" t="s">
        <v>78</v>
      </c>
      <c r="D56" s="51"/>
      <c r="E56" s="224" t="s">
        <v>60</v>
      </c>
      <c r="F56" s="51"/>
      <c r="G56" s="51"/>
      <c r="H56" s="52">
        <f t="shared" si="11"/>
      </c>
      <c r="I56" s="51"/>
      <c r="J56" s="231" t="s">
        <v>60</v>
      </c>
      <c r="K56" s="51"/>
      <c r="L56" s="51" t="s">
        <v>60</v>
      </c>
      <c r="M56" s="90">
        <v>0.6437499999999999</v>
      </c>
      <c r="N56" s="240" t="s">
        <v>207</v>
      </c>
      <c r="O56" s="90">
        <v>0.13541666666666666</v>
      </c>
      <c r="P56" s="90">
        <f t="shared" si="27"/>
        <v>23.491666666666667</v>
      </c>
      <c r="Q56" s="51">
        <v>0.65625</v>
      </c>
      <c r="R56" s="224" t="s">
        <v>207</v>
      </c>
      <c r="S56" s="80">
        <v>0.8208333333333333</v>
      </c>
      <c r="T56" s="51">
        <f aca="true" t="shared" si="28" ref="T56:T119">IF(S56-Q56&lt;0,S56+24-Q56,S56-Q56)</f>
        <v>0.1645833333333333</v>
      </c>
      <c r="U56" s="51">
        <v>0.65625</v>
      </c>
      <c r="V56" s="224" t="s">
        <v>207</v>
      </c>
      <c r="W56" s="80">
        <v>0.7319444444444444</v>
      </c>
      <c r="X56" s="51">
        <f aca="true" t="shared" si="29" ref="X56:X119">IF(W56-U56&lt;0,W56+24-U56,W56-U56)</f>
        <v>0.0756944444444444</v>
      </c>
      <c r="Y56" s="53">
        <f aca="true" t="shared" si="30" ref="Y56:Y119">MIN(D56,I56,M56)</f>
        <v>0.6437499999999999</v>
      </c>
      <c r="Z56" s="53">
        <f aca="true" t="shared" si="31" ref="Z56:Z119">O56</f>
        <v>0.13541666666666666</v>
      </c>
      <c r="AA56" s="53">
        <f aca="true" t="shared" si="32" ref="AA56:AA119">IF(Z56-Y56&lt;0,Z56+$IQ$1-Y56,Z56-Y56)</f>
        <v>0.4916666666666668</v>
      </c>
      <c r="AB56" s="53">
        <f t="shared" si="0"/>
        <v>0.7583333333333333</v>
      </c>
      <c r="AC56" s="53">
        <f t="shared" si="1"/>
        <v>0.26041666666666663</v>
      </c>
      <c r="AD56" s="54">
        <f t="shared" si="12"/>
        <v>23.502083333333335</v>
      </c>
      <c r="AE56" s="64" t="s">
        <v>468</v>
      </c>
      <c r="AF56" s="51" t="s">
        <v>468</v>
      </c>
      <c r="AG56" s="56" t="str">
        <f t="shared" si="18"/>
        <v>-</v>
      </c>
      <c r="AH56" s="136">
        <f t="shared" si="13"/>
        <v>0</v>
      </c>
      <c r="AI56" s="51" t="s">
        <v>468</v>
      </c>
      <c r="AJ56" s="51" t="s">
        <v>468</v>
      </c>
      <c r="AK56" s="56" t="str">
        <f t="shared" si="19"/>
        <v>-</v>
      </c>
      <c r="AL56" s="136">
        <f t="shared" si="14"/>
        <v>0</v>
      </c>
      <c r="AM56" s="51">
        <v>0.6444444444444445</v>
      </c>
      <c r="AN56" s="51">
        <v>0.13541666666666666</v>
      </c>
      <c r="AO56" s="56">
        <f t="shared" si="22"/>
        <v>23.490972222222222</v>
      </c>
      <c r="AP56" s="51">
        <v>0.6444444444444445</v>
      </c>
      <c r="AQ56" s="51">
        <v>0.13472222222222222</v>
      </c>
      <c r="AR56" s="56">
        <f t="shared" si="23"/>
        <v>23.490277777777777</v>
      </c>
      <c r="AS56" s="51">
        <v>0.6444444444444445</v>
      </c>
      <c r="AT56" s="51">
        <v>0.13541666666666666</v>
      </c>
      <c r="AU56" s="56">
        <f t="shared" si="26"/>
        <v>23.490972222222222</v>
      </c>
      <c r="AV56" s="51"/>
      <c r="AW56" s="51"/>
      <c r="AX56" s="56">
        <f t="shared" si="24"/>
      </c>
      <c r="AY56" s="51">
        <v>0.6458333333333334</v>
      </c>
      <c r="AZ56" s="51">
        <v>0.1388888888888889</v>
      </c>
      <c r="BA56" s="56">
        <f t="shared" si="25"/>
        <v>23.493055555555557</v>
      </c>
      <c r="BB56" s="51" t="s">
        <v>468</v>
      </c>
      <c r="BC56" s="51" t="s">
        <v>468</v>
      </c>
      <c r="BD56" s="56" t="str">
        <f t="shared" si="20"/>
        <v>-</v>
      </c>
      <c r="BE56" s="136">
        <f t="shared" si="15"/>
        <v>0</v>
      </c>
      <c r="BF56" s="51" t="s">
        <v>468</v>
      </c>
      <c r="BG56" s="51" t="s">
        <v>468</v>
      </c>
      <c r="BH56" s="56" t="str">
        <f t="shared" si="21"/>
        <v>-</v>
      </c>
      <c r="BI56" s="136">
        <f t="shared" si="16"/>
        <v>0</v>
      </c>
      <c r="BJ56" s="58">
        <v>4</v>
      </c>
      <c r="BK56" s="59">
        <v>0.046747685185185184</v>
      </c>
      <c r="BL56" s="59">
        <v>0.05438657407407407</v>
      </c>
      <c r="BM56" s="60">
        <f t="shared" si="17"/>
        <v>0.0076388888888888895</v>
      </c>
      <c r="BN56" s="207">
        <v>45</v>
      </c>
      <c r="BO56" s="207">
        <v>3</v>
      </c>
      <c r="BP56" s="215" t="s">
        <v>458</v>
      </c>
      <c r="BQ56" s="44" t="s">
        <v>73</v>
      </c>
      <c r="BR56" s="44" t="s">
        <v>470</v>
      </c>
      <c r="BS56" s="44" t="s">
        <v>62</v>
      </c>
      <c r="BT56" s="44" t="s">
        <v>63</v>
      </c>
      <c r="BU56" s="44" t="s">
        <v>63</v>
      </c>
      <c r="BV56" s="44" t="s">
        <v>63</v>
      </c>
      <c r="BW56" s="44" t="s">
        <v>63</v>
      </c>
      <c r="BX56" s="44" t="s">
        <v>85</v>
      </c>
      <c r="BY56" s="53"/>
      <c r="BZ56" s="44"/>
      <c r="CA56" s="45"/>
      <c r="CB56" s="44" t="s">
        <v>112</v>
      </c>
      <c r="CC56" s="44" t="s">
        <v>63</v>
      </c>
      <c r="CD56" s="44" t="s">
        <v>63</v>
      </c>
      <c r="CE56" s="44" t="s">
        <v>63</v>
      </c>
      <c r="CF56" s="44" t="s">
        <v>63</v>
      </c>
      <c r="CG56" s="44" t="s">
        <v>63</v>
      </c>
      <c r="CH56" s="62" t="s">
        <v>472</v>
      </c>
      <c r="IS56" s="47" t="s">
        <v>208</v>
      </c>
    </row>
    <row r="57" spans="1:253" ht="13.5">
      <c r="A57" s="48">
        <v>4</v>
      </c>
      <c r="B57" s="45">
        <v>23</v>
      </c>
      <c r="C57" s="50" t="s">
        <v>83</v>
      </c>
      <c r="D57" s="51"/>
      <c r="E57" s="224" t="s">
        <v>60</v>
      </c>
      <c r="F57" s="51"/>
      <c r="G57" s="51"/>
      <c r="H57" s="52">
        <f t="shared" si="11"/>
      </c>
      <c r="I57" s="51"/>
      <c r="J57" s="231" t="s">
        <v>60</v>
      </c>
      <c r="K57" s="51"/>
      <c r="L57" s="51" t="s">
        <v>60</v>
      </c>
      <c r="M57" s="90">
        <v>0.6416666666666667</v>
      </c>
      <c r="N57" s="240" t="s">
        <v>209</v>
      </c>
      <c r="O57" s="90">
        <v>0.13819444444444443</v>
      </c>
      <c r="P57" s="90">
        <f t="shared" si="27"/>
        <v>23.49652777777778</v>
      </c>
      <c r="Q57" s="51">
        <v>0.6458333333333334</v>
      </c>
      <c r="R57" s="224" t="s">
        <v>209</v>
      </c>
      <c r="S57" s="80">
        <v>0.8756944444444444</v>
      </c>
      <c r="T57" s="51">
        <f t="shared" si="28"/>
        <v>0.22986111111111107</v>
      </c>
      <c r="U57" s="51">
        <v>0.6458333333333334</v>
      </c>
      <c r="V57" s="224" t="s">
        <v>209</v>
      </c>
      <c r="W57" s="80">
        <v>0.7902777777777777</v>
      </c>
      <c r="X57" s="51">
        <f t="shared" si="29"/>
        <v>0.14444444444444438</v>
      </c>
      <c r="Y57" s="53">
        <f t="shared" si="30"/>
        <v>0.6416666666666667</v>
      </c>
      <c r="Z57" s="53">
        <f t="shared" si="31"/>
        <v>0.13819444444444443</v>
      </c>
      <c r="AA57" s="53">
        <f t="shared" si="32"/>
        <v>0.4965277777777778</v>
      </c>
      <c r="AB57" s="53">
        <f t="shared" si="0"/>
        <v>0.7562500000000001</v>
      </c>
      <c r="AC57" s="53">
        <f t="shared" si="1"/>
        <v>0.2631944444444444</v>
      </c>
      <c r="AD57" s="54">
        <f t="shared" si="12"/>
        <v>23.506944444444443</v>
      </c>
      <c r="AE57" s="64"/>
      <c r="AF57" s="51"/>
      <c r="AG57" s="56">
        <f t="shared" si="18"/>
      </c>
      <c r="AH57" s="136">
        <f t="shared" si="13"/>
        <v>0</v>
      </c>
      <c r="AI57" s="51"/>
      <c r="AJ57" s="51"/>
      <c r="AK57" s="56">
        <f t="shared" si="19"/>
      </c>
      <c r="AL57" s="136">
        <f t="shared" si="14"/>
        <v>0</v>
      </c>
      <c r="AM57" s="51"/>
      <c r="AN57" s="51"/>
      <c r="AO57" s="56">
        <f t="shared" si="22"/>
      </c>
      <c r="AP57" s="51"/>
      <c r="AQ57" s="51"/>
      <c r="AR57" s="56">
        <f t="shared" si="23"/>
      </c>
      <c r="AS57" s="51"/>
      <c r="AT57" s="51"/>
      <c r="AU57" s="56">
        <f t="shared" si="26"/>
      </c>
      <c r="AV57" s="51"/>
      <c r="AW57" s="51"/>
      <c r="AX57" s="56">
        <f t="shared" si="24"/>
      </c>
      <c r="AY57" s="51"/>
      <c r="AZ57" s="51"/>
      <c r="BA57" s="56">
        <f t="shared" si="25"/>
      </c>
      <c r="BB57" s="51"/>
      <c r="BC57" s="51"/>
      <c r="BD57" s="56">
        <f t="shared" si="20"/>
      </c>
      <c r="BE57" s="136">
        <f t="shared" si="15"/>
        <v>0</v>
      </c>
      <c r="BF57" s="51"/>
      <c r="BG57" s="51"/>
      <c r="BH57" s="56">
        <f t="shared" si="21"/>
      </c>
      <c r="BI57" s="136">
        <f t="shared" si="16"/>
        <v>0</v>
      </c>
      <c r="BJ57" s="58"/>
      <c r="BK57" s="59"/>
      <c r="BL57" s="59"/>
      <c r="BM57" s="60">
        <f t="shared" si="17"/>
      </c>
      <c r="BN57" s="207"/>
      <c r="BO57" s="207"/>
      <c r="BP57" s="215"/>
      <c r="BQ57" s="44" t="s">
        <v>73</v>
      </c>
      <c r="BR57" s="44"/>
      <c r="BS57" s="44" t="s">
        <v>98</v>
      </c>
      <c r="BT57" s="44"/>
      <c r="BU57" s="44"/>
      <c r="BV57" s="44"/>
      <c r="BW57" s="44"/>
      <c r="BX57" s="44"/>
      <c r="BY57" s="53"/>
      <c r="BZ57" s="44"/>
      <c r="CA57" s="45"/>
      <c r="CB57" s="44"/>
      <c r="CC57" s="44"/>
      <c r="CD57" s="44"/>
      <c r="CE57" s="44"/>
      <c r="CF57" s="44"/>
      <c r="CG57" s="44"/>
      <c r="CH57" s="62" t="s">
        <v>105</v>
      </c>
      <c r="IS57" s="47" t="s">
        <v>115</v>
      </c>
    </row>
    <row r="58" spans="1:253" ht="13.5">
      <c r="A58" s="48">
        <v>4</v>
      </c>
      <c r="B58" s="45">
        <v>24</v>
      </c>
      <c r="C58" s="50" t="s">
        <v>87</v>
      </c>
      <c r="D58" s="51">
        <v>0.638888888888889</v>
      </c>
      <c r="E58" s="224" t="s">
        <v>209</v>
      </c>
      <c r="F58" s="51">
        <v>0.7430555555555555</v>
      </c>
      <c r="G58" s="51" t="s">
        <v>59</v>
      </c>
      <c r="H58" s="52">
        <f t="shared" si="11"/>
        <v>150</v>
      </c>
      <c r="I58" s="51">
        <v>0.65625</v>
      </c>
      <c r="J58" s="231" t="s">
        <v>209</v>
      </c>
      <c r="K58" s="51">
        <v>0.7395833333333334</v>
      </c>
      <c r="L58" s="51">
        <v>0.08333333333333337</v>
      </c>
      <c r="M58" s="90">
        <v>0.638888888888889</v>
      </c>
      <c r="N58" s="240" t="s">
        <v>210</v>
      </c>
      <c r="O58" s="90">
        <v>0.14027777777777778</v>
      </c>
      <c r="P58" s="90">
        <f t="shared" si="27"/>
        <v>23.50138888888889</v>
      </c>
      <c r="Q58" s="51">
        <v>0.6458333333333334</v>
      </c>
      <c r="R58" s="224" t="s">
        <v>210</v>
      </c>
      <c r="S58" s="80">
        <v>0.9354166666666667</v>
      </c>
      <c r="T58" s="51">
        <f t="shared" si="28"/>
        <v>0.2895833333333333</v>
      </c>
      <c r="U58" s="51">
        <v>0.6458333333333334</v>
      </c>
      <c r="V58" s="224" t="s">
        <v>210</v>
      </c>
      <c r="W58" s="80">
        <v>0.8520833333333333</v>
      </c>
      <c r="X58" s="51">
        <f t="shared" si="29"/>
        <v>0.20624999999999993</v>
      </c>
      <c r="Y58" s="53">
        <f t="shared" si="30"/>
        <v>0.638888888888889</v>
      </c>
      <c r="Z58" s="53">
        <f t="shared" si="31"/>
        <v>0.14027777777777778</v>
      </c>
      <c r="AA58" s="53">
        <f t="shared" si="32"/>
        <v>0.5013888888888888</v>
      </c>
      <c r="AB58" s="53">
        <f t="shared" si="0"/>
        <v>0.7534722222222223</v>
      </c>
      <c r="AC58" s="53">
        <f t="shared" si="1"/>
        <v>0.2652777777777778</v>
      </c>
      <c r="AD58" s="54">
        <f t="shared" si="12"/>
        <v>23.511805555555558</v>
      </c>
      <c r="AE58" s="64"/>
      <c r="AF58" s="51"/>
      <c r="AG58" s="56">
        <f t="shared" si="18"/>
      </c>
      <c r="AH58" s="136">
        <f t="shared" si="13"/>
        <v>2.5</v>
      </c>
      <c r="AI58" s="51"/>
      <c r="AJ58" s="51"/>
      <c r="AK58" s="56">
        <f t="shared" si="19"/>
      </c>
      <c r="AL58" s="136">
        <f t="shared" si="14"/>
        <v>2.5</v>
      </c>
      <c r="AM58" s="51"/>
      <c r="AN58" s="51"/>
      <c r="AO58" s="56">
        <f t="shared" si="22"/>
      </c>
      <c r="AP58" s="51"/>
      <c r="AQ58" s="51"/>
      <c r="AR58" s="56">
        <f t="shared" si="23"/>
      </c>
      <c r="AS58" s="51"/>
      <c r="AT58" s="51"/>
      <c r="AU58" s="56">
        <f t="shared" si="26"/>
      </c>
      <c r="AV58" s="51"/>
      <c r="AW58" s="51"/>
      <c r="AX58" s="56">
        <f t="shared" si="24"/>
      </c>
      <c r="AY58" s="51"/>
      <c r="AZ58" s="51"/>
      <c r="BA58" s="56">
        <f t="shared" si="25"/>
      </c>
      <c r="BB58" s="51"/>
      <c r="BC58" s="51"/>
      <c r="BD58" s="56">
        <f t="shared" si="20"/>
      </c>
      <c r="BE58" s="136">
        <f t="shared" si="15"/>
        <v>2</v>
      </c>
      <c r="BF58" s="51"/>
      <c r="BG58" s="51"/>
      <c r="BH58" s="56">
        <f t="shared" si="21"/>
      </c>
      <c r="BI58" s="136">
        <f t="shared" si="16"/>
        <v>2</v>
      </c>
      <c r="BJ58" s="58"/>
      <c r="BK58" s="59"/>
      <c r="BL58" s="59"/>
      <c r="BM58" s="60">
        <f t="shared" si="17"/>
      </c>
      <c r="BN58" s="207"/>
      <c r="BO58" s="207"/>
      <c r="BP58" s="215"/>
      <c r="BQ58" s="44" t="s">
        <v>73</v>
      </c>
      <c r="BR58" s="44"/>
      <c r="BS58" s="44" t="s">
        <v>98</v>
      </c>
      <c r="BT58" s="44"/>
      <c r="BU58" s="44"/>
      <c r="BV58" s="44"/>
      <c r="BW58" s="44"/>
      <c r="BX58" s="44"/>
      <c r="BY58" s="53"/>
      <c r="BZ58" s="44"/>
      <c r="CA58" s="45"/>
      <c r="CB58" s="44"/>
      <c r="CC58" s="44"/>
      <c r="CD58" s="44"/>
      <c r="CE58" s="44"/>
      <c r="CF58" s="44"/>
      <c r="CG58" s="44"/>
      <c r="CH58" s="62" t="s">
        <v>105</v>
      </c>
      <c r="IS58" s="47" t="s">
        <v>211</v>
      </c>
    </row>
    <row r="59" spans="1:86" ht="45">
      <c r="A59" s="48">
        <v>4</v>
      </c>
      <c r="B59" s="45">
        <v>25</v>
      </c>
      <c r="C59" s="50" t="s">
        <v>90</v>
      </c>
      <c r="D59" s="51">
        <v>0.638888888888889</v>
      </c>
      <c r="E59" s="224" t="s">
        <v>210</v>
      </c>
      <c r="F59" s="51">
        <v>0.8263888888888888</v>
      </c>
      <c r="G59" s="51" t="s">
        <v>89</v>
      </c>
      <c r="H59" s="52">
        <f t="shared" si="11"/>
        <v>270</v>
      </c>
      <c r="I59" s="51">
        <v>0.65625</v>
      </c>
      <c r="J59" s="231" t="s">
        <v>210</v>
      </c>
      <c r="K59" s="51">
        <v>0.8229166666666666</v>
      </c>
      <c r="L59" s="51">
        <v>0.16666666666666663</v>
      </c>
      <c r="M59" s="90">
        <v>0.6368055555555555</v>
      </c>
      <c r="N59" s="240" t="s">
        <v>212</v>
      </c>
      <c r="O59" s="90">
        <v>0.1423611111111111</v>
      </c>
      <c r="P59" s="90">
        <f t="shared" si="27"/>
        <v>23.505555555555556</v>
      </c>
      <c r="Q59" s="51">
        <v>0.6458333333333334</v>
      </c>
      <c r="R59" s="224" t="s">
        <v>212</v>
      </c>
      <c r="S59" s="80">
        <v>0.9993055555555556</v>
      </c>
      <c r="T59" s="51">
        <f t="shared" si="28"/>
        <v>0.3534722222222222</v>
      </c>
      <c r="U59" s="51">
        <v>0.6458333333333334</v>
      </c>
      <c r="V59" s="224" t="s">
        <v>212</v>
      </c>
      <c r="W59" s="80">
        <v>0.9152777777777777</v>
      </c>
      <c r="X59" s="51">
        <f t="shared" si="29"/>
        <v>0.2694444444444444</v>
      </c>
      <c r="Y59" s="53">
        <f t="shared" si="30"/>
        <v>0.6368055555555555</v>
      </c>
      <c r="Z59" s="53">
        <f t="shared" si="31"/>
        <v>0.1423611111111111</v>
      </c>
      <c r="AA59" s="53">
        <f t="shared" si="32"/>
        <v>0.5055555555555556</v>
      </c>
      <c r="AB59" s="53">
        <f t="shared" si="0"/>
        <v>0.7513888888888889</v>
      </c>
      <c r="AC59" s="53">
        <f t="shared" si="1"/>
        <v>0.2673611111111111</v>
      </c>
      <c r="AD59" s="54">
        <f t="shared" si="12"/>
        <v>23.51597222222222</v>
      </c>
      <c r="AE59" s="64">
        <v>0.638888888888889</v>
      </c>
      <c r="AF59" s="51">
        <v>0.8263888888888888</v>
      </c>
      <c r="AG59" s="56">
        <f t="shared" si="18"/>
        <v>0.1874999999999999</v>
      </c>
      <c r="AH59" s="136">
        <f t="shared" si="13"/>
        <v>0</v>
      </c>
      <c r="AI59" s="51">
        <v>0.6437499999999999</v>
      </c>
      <c r="AJ59" s="51">
        <v>0.8375</v>
      </c>
      <c r="AK59" s="56">
        <f t="shared" si="19"/>
        <v>0.1937500000000001</v>
      </c>
      <c r="AL59" s="136">
        <f t="shared" si="14"/>
        <v>0</v>
      </c>
      <c r="AM59" s="51">
        <v>0.6368055555555555</v>
      </c>
      <c r="AN59" s="51">
        <v>0.1423611111111111</v>
      </c>
      <c r="AO59" s="56">
        <f t="shared" si="22"/>
        <v>23.505555555555556</v>
      </c>
      <c r="AP59" s="51">
        <v>0.6368055555555555</v>
      </c>
      <c r="AQ59" s="51">
        <v>0.1423611111111111</v>
      </c>
      <c r="AR59" s="56">
        <f t="shared" si="23"/>
        <v>23.505555555555556</v>
      </c>
      <c r="AS59" s="51">
        <v>0.6368055555555555</v>
      </c>
      <c r="AT59" s="51">
        <v>0.1423611111111111</v>
      </c>
      <c r="AU59" s="56">
        <f t="shared" si="26"/>
        <v>23.505555555555556</v>
      </c>
      <c r="AV59" s="51"/>
      <c r="AW59" s="51"/>
      <c r="AX59" s="56">
        <f t="shared" si="24"/>
      </c>
      <c r="AY59" s="51">
        <v>0.6180555555555556</v>
      </c>
      <c r="AZ59" s="51">
        <v>0.14583333333333334</v>
      </c>
      <c r="BA59" s="56">
        <f t="shared" si="25"/>
        <v>23.527777777777775</v>
      </c>
      <c r="BB59" s="51">
        <v>0.65625</v>
      </c>
      <c r="BC59" s="51">
        <v>0.8263888888888888</v>
      </c>
      <c r="BD59" s="56">
        <f t="shared" si="20"/>
        <v>0.17013888888888884</v>
      </c>
      <c r="BE59" s="136">
        <f t="shared" si="15"/>
        <v>0</v>
      </c>
      <c r="BF59" s="51">
        <v>0.65625</v>
      </c>
      <c r="BG59" s="51">
        <v>0.8229166666666666</v>
      </c>
      <c r="BH59" s="56">
        <f t="shared" si="21"/>
        <v>0.16666666666666663</v>
      </c>
      <c r="BI59" s="136">
        <f t="shared" si="16"/>
        <v>0</v>
      </c>
      <c r="BJ59" s="58">
        <v>4</v>
      </c>
      <c r="BK59" s="59">
        <v>0.05438657407407407</v>
      </c>
      <c r="BL59" s="59">
        <v>0.06303240740740741</v>
      </c>
      <c r="BM59" s="60">
        <f t="shared" si="17"/>
        <v>0.008645833333333339</v>
      </c>
      <c r="BN59" s="207">
        <v>46</v>
      </c>
      <c r="BO59" s="207">
        <v>1</v>
      </c>
      <c r="BP59" s="215" t="s">
        <v>474</v>
      </c>
      <c r="BQ59" s="44" t="s">
        <v>73</v>
      </c>
      <c r="BR59" s="44" t="s">
        <v>473</v>
      </c>
      <c r="BS59" s="44" t="s">
        <v>102</v>
      </c>
      <c r="BT59" s="44" t="s">
        <v>63</v>
      </c>
      <c r="BU59" s="44" t="s">
        <v>63</v>
      </c>
      <c r="BV59" s="44" t="s">
        <v>63</v>
      </c>
      <c r="BW59" s="44" t="s">
        <v>63</v>
      </c>
      <c r="BX59" s="44" t="s">
        <v>85</v>
      </c>
      <c r="BY59" s="53"/>
      <c r="BZ59" s="44"/>
      <c r="CA59" s="45"/>
      <c r="CB59" s="44" t="s">
        <v>112</v>
      </c>
      <c r="CC59" s="44" t="s">
        <v>63</v>
      </c>
      <c r="CD59" s="44" t="s">
        <v>63</v>
      </c>
      <c r="CE59" s="44" t="s">
        <v>63</v>
      </c>
      <c r="CF59" s="44" t="s">
        <v>63</v>
      </c>
      <c r="CG59" s="44" t="s">
        <v>63</v>
      </c>
      <c r="CH59" s="62" t="s">
        <v>475</v>
      </c>
    </row>
    <row r="60" spans="1:86" ht="13.5">
      <c r="A60" s="48">
        <v>4</v>
      </c>
      <c r="B60" s="45">
        <v>26</v>
      </c>
      <c r="C60" s="50" t="s">
        <v>57</v>
      </c>
      <c r="D60" s="51">
        <v>0.6319444444444444</v>
      </c>
      <c r="E60" s="224" t="s">
        <v>212</v>
      </c>
      <c r="F60" s="51">
        <v>0.9027777777777778</v>
      </c>
      <c r="G60" s="51" t="s">
        <v>150</v>
      </c>
      <c r="H60" s="52">
        <f t="shared" si="11"/>
        <v>390</v>
      </c>
      <c r="I60" s="51">
        <v>0.65625</v>
      </c>
      <c r="J60" s="231" t="s">
        <v>212</v>
      </c>
      <c r="K60" s="51">
        <v>0.8958333333333334</v>
      </c>
      <c r="L60" s="51">
        <v>0.23958333333333337</v>
      </c>
      <c r="M60" s="90">
        <v>0.6340277777777777</v>
      </c>
      <c r="N60" s="240" t="s">
        <v>213</v>
      </c>
      <c r="O60" s="90">
        <v>0.14444444444444446</v>
      </c>
      <c r="P60" s="90">
        <f t="shared" si="27"/>
        <v>23.510416666666668</v>
      </c>
      <c r="Q60" s="51">
        <v>0.6458333333333334</v>
      </c>
      <c r="R60" s="224" t="s">
        <v>213</v>
      </c>
      <c r="S60" s="80">
        <v>0.06944444444444443</v>
      </c>
      <c r="T60" s="51">
        <f t="shared" si="28"/>
        <v>23.42361111111111</v>
      </c>
      <c r="U60" s="51">
        <v>0.6458333333333334</v>
      </c>
      <c r="V60" s="224" t="s">
        <v>213</v>
      </c>
      <c r="W60" s="80">
        <v>0.9798611111111111</v>
      </c>
      <c r="X60" s="51">
        <f t="shared" si="29"/>
        <v>0.3340277777777777</v>
      </c>
      <c r="Y60" s="53">
        <f t="shared" si="30"/>
        <v>0.6319444444444444</v>
      </c>
      <c r="Z60" s="53">
        <f t="shared" si="31"/>
        <v>0.14444444444444446</v>
      </c>
      <c r="AA60" s="53">
        <f t="shared" si="32"/>
        <v>0.5125</v>
      </c>
      <c r="AB60" s="53">
        <f t="shared" si="0"/>
        <v>0.7465277777777778</v>
      </c>
      <c r="AC60" s="53">
        <f t="shared" si="1"/>
        <v>0.2694444444444445</v>
      </c>
      <c r="AD60" s="54">
        <f t="shared" si="12"/>
        <v>23.522916666666667</v>
      </c>
      <c r="AE60" s="64">
        <v>0.6319444444444444</v>
      </c>
      <c r="AF60" s="51">
        <v>0.9027777777777778</v>
      </c>
      <c r="AG60" s="56">
        <f t="shared" si="18"/>
        <v>0.27083333333333337</v>
      </c>
      <c r="AH60" s="136">
        <f t="shared" si="13"/>
        <v>0</v>
      </c>
      <c r="AI60" s="51">
        <v>0.63125</v>
      </c>
      <c r="AJ60" s="51">
        <v>0.9097222222222222</v>
      </c>
      <c r="AK60" s="56">
        <f t="shared" si="19"/>
        <v>0.27847222222222223</v>
      </c>
      <c r="AL60" s="136">
        <f t="shared" si="14"/>
        <v>0</v>
      </c>
      <c r="AM60" s="51">
        <v>0.6340277777777777</v>
      </c>
      <c r="AN60" s="51">
        <v>0.14444444444444446</v>
      </c>
      <c r="AO60" s="56">
        <f t="shared" si="22"/>
        <v>23.510416666666668</v>
      </c>
      <c r="AP60" s="51">
        <v>0.6340277777777777</v>
      </c>
      <c r="AQ60" s="51">
        <v>0.14375000000000002</v>
      </c>
      <c r="AR60" s="56">
        <f t="shared" si="23"/>
        <v>23.509722222222223</v>
      </c>
      <c r="AS60" s="51">
        <v>0.6340277777777777</v>
      </c>
      <c r="AT60" s="51">
        <v>0.14444444444444446</v>
      </c>
      <c r="AU60" s="56">
        <f t="shared" si="26"/>
        <v>23.510416666666668</v>
      </c>
      <c r="AV60" s="51"/>
      <c r="AW60" s="51"/>
      <c r="AX60" s="56">
        <f t="shared" si="24"/>
      </c>
      <c r="AY60" s="51">
        <v>0.6333333333333333</v>
      </c>
      <c r="AZ60" s="51">
        <v>0.14583333333333334</v>
      </c>
      <c r="BA60" s="56">
        <f t="shared" si="25"/>
        <v>23.5125</v>
      </c>
      <c r="BB60" s="51">
        <v>0.65625</v>
      </c>
      <c r="BC60" s="51">
        <v>0.8958333333333334</v>
      </c>
      <c r="BD60" s="56">
        <f t="shared" si="20"/>
        <v>0.23958333333333337</v>
      </c>
      <c r="BE60" s="136">
        <f t="shared" si="15"/>
        <v>0</v>
      </c>
      <c r="BF60" s="51">
        <v>0.65625</v>
      </c>
      <c r="BG60" s="51">
        <v>0.8958333333333334</v>
      </c>
      <c r="BH60" s="56">
        <f t="shared" si="21"/>
        <v>0.23958333333333337</v>
      </c>
      <c r="BI60" s="136">
        <f t="shared" si="16"/>
        <v>0</v>
      </c>
      <c r="BJ60" s="58">
        <v>4</v>
      </c>
      <c r="BK60" s="59">
        <v>0.06303240740740741</v>
      </c>
      <c r="BL60" s="59">
        <v>0.07137731481481481</v>
      </c>
      <c r="BM60" s="60">
        <f t="shared" si="17"/>
        <v>0.008344907407407398</v>
      </c>
      <c r="BN60" s="207">
        <v>47</v>
      </c>
      <c r="BO60" s="207">
        <v>2</v>
      </c>
      <c r="BP60" s="215" t="s">
        <v>477</v>
      </c>
      <c r="BQ60" s="44" t="s">
        <v>73</v>
      </c>
      <c r="BR60" s="44" t="s">
        <v>476</v>
      </c>
      <c r="BS60" s="44" t="s">
        <v>102</v>
      </c>
      <c r="BT60" s="44" t="s">
        <v>63</v>
      </c>
      <c r="BU60" s="44" t="s">
        <v>63</v>
      </c>
      <c r="BV60" s="44" t="s">
        <v>63</v>
      </c>
      <c r="BW60" s="44" t="s">
        <v>63</v>
      </c>
      <c r="BX60" s="44" t="s">
        <v>85</v>
      </c>
      <c r="BY60" s="53"/>
      <c r="BZ60" s="44"/>
      <c r="CA60" s="45"/>
      <c r="CB60" s="44" t="s">
        <v>102</v>
      </c>
      <c r="CC60" s="44" t="s">
        <v>63</v>
      </c>
      <c r="CD60" s="44" t="s">
        <v>63</v>
      </c>
      <c r="CE60" s="44" t="s">
        <v>63</v>
      </c>
      <c r="CF60" s="44" t="s">
        <v>63</v>
      </c>
      <c r="CG60" s="44" t="s">
        <v>63</v>
      </c>
      <c r="CH60" s="62"/>
    </row>
    <row r="61" spans="1:86" ht="22.5">
      <c r="A61" s="48">
        <v>4</v>
      </c>
      <c r="B61" s="45">
        <v>27</v>
      </c>
      <c r="C61" s="50" t="s">
        <v>67</v>
      </c>
      <c r="D61" s="51">
        <v>0.6319444444444444</v>
      </c>
      <c r="E61" s="224" t="s">
        <v>213</v>
      </c>
      <c r="F61" s="51">
        <v>0.9652777777777778</v>
      </c>
      <c r="G61" s="51" t="s">
        <v>214</v>
      </c>
      <c r="H61" s="52">
        <f t="shared" si="11"/>
        <v>480</v>
      </c>
      <c r="I61" s="51">
        <v>0.65625</v>
      </c>
      <c r="J61" s="231" t="s">
        <v>213</v>
      </c>
      <c r="K61" s="51">
        <v>0.9583333333333334</v>
      </c>
      <c r="L61" s="51">
        <v>0.30208333333333337</v>
      </c>
      <c r="M61" s="90">
        <v>0.6319444444444444</v>
      </c>
      <c r="N61" s="240" t="s">
        <v>215</v>
      </c>
      <c r="O61" s="90">
        <v>0.14722222222222223</v>
      </c>
      <c r="P61" s="90">
        <f t="shared" si="27"/>
        <v>23.51527777777778</v>
      </c>
      <c r="Q61" s="51">
        <v>0.6354166666666666</v>
      </c>
      <c r="R61" s="224" t="s">
        <v>215</v>
      </c>
      <c r="S61" s="51">
        <v>0.14583333333333334</v>
      </c>
      <c r="T61" s="51">
        <f t="shared" si="28"/>
        <v>23.510416666666664</v>
      </c>
      <c r="U61" s="51">
        <v>0.6354166666666666</v>
      </c>
      <c r="V61" s="224" t="s">
        <v>215</v>
      </c>
      <c r="W61" s="80">
        <v>0.04652777777777778</v>
      </c>
      <c r="X61" s="51">
        <f t="shared" si="29"/>
        <v>23.41111111111111</v>
      </c>
      <c r="Y61" s="53">
        <f t="shared" si="30"/>
        <v>0.6319444444444444</v>
      </c>
      <c r="Z61" s="53">
        <f t="shared" si="31"/>
        <v>0.14722222222222223</v>
      </c>
      <c r="AA61" s="53">
        <f t="shared" si="32"/>
        <v>0.5152777777777777</v>
      </c>
      <c r="AB61" s="53">
        <f t="shared" si="0"/>
        <v>0.7465277777777778</v>
      </c>
      <c r="AC61" s="53">
        <f t="shared" si="1"/>
        <v>0.27222222222222225</v>
      </c>
      <c r="AD61" s="54">
        <f t="shared" si="12"/>
        <v>23.525694444444444</v>
      </c>
      <c r="AE61" s="64">
        <v>0.6701388888888888</v>
      </c>
      <c r="AF61" s="51">
        <v>0.9652777777777778</v>
      </c>
      <c r="AG61" s="56">
        <f t="shared" si="18"/>
        <v>0.29513888888888895</v>
      </c>
      <c r="AH61" s="136">
        <f t="shared" si="13"/>
        <v>0.9166666666666666</v>
      </c>
      <c r="AI61" s="51">
        <v>0.6749999999999999</v>
      </c>
      <c r="AJ61" s="51">
        <v>0.975</v>
      </c>
      <c r="AK61" s="56">
        <f t="shared" si="19"/>
        <v>0.30000000000000004</v>
      </c>
      <c r="AL61" s="136">
        <f t="shared" si="14"/>
        <v>0.8</v>
      </c>
      <c r="AM61" s="51">
        <v>0.6708333333333334</v>
      </c>
      <c r="AN61" s="51">
        <v>0.14652777777777778</v>
      </c>
      <c r="AO61" s="56">
        <f t="shared" si="22"/>
        <v>23.475694444444443</v>
      </c>
      <c r="AP61" s="51">
        <v>0.6701388888888888</v>
      </c>
      <c r="AQ61" s="51">
        <v>0.14652777777777778</v>
      </c>
      <c r="AR61" s="56">
        <f t="shared" si="23"/>
        <v>23.476388888888888</v>
      </c>
      <c r="AS61" s="51">
        <v>0.6701388888888888</v>
      </c>
      <c r="AT61" s="51">
        <v>0.14652777777777778</v>
      </c>
      <c r="AU61" s="56">
        <f t="shared" si="26"/>
        <v>23.476388888888888</v>
      </c>
      <c r="AV61" s="51"/>
      <c r="AW61" s="51"/>
      <c r="AX61" s="56">
        <f t="shared" si="24"/>
      </c>
      <c r="AY61" s="51">
        <v>0.6687500000000001</v>
      </c>
      <c r="AZ61" s="51">
        <v>0.14722222222222223</v>
      </c>
      <c r="BA61" s="56">
        <f t="shared" si="25"/>
        <v>23.478472222222223</v>
      </c>
      <c r="BB61" s="51">
        <v>0.6722222222222222</v>
      </c>
      <c r="BC61" s="51">
        <v>0.9583333333333334</v>
      </c>
      <c r="BD61" s="56">
        <f t="shared" si="20"/>
        <v>0.2861111111111112</v>
      </c>
      <c r="BE61" s="136">
        <f t="shared" si="15"/>
        <v>0.38333333333333336</v>
      </c>
      <c r="BF61" s="51">
        <v>0.6708333333333334</v>
      </c>
      <c r="BG61" s="51">
        <v>0.9583333333333334</v>
      </c>
      <c r="BH61" s="56">
        <f t="shared" si="21"/>
        <v>0.2875</v>
      </c>
      <c r="BI61" s="136">
        <f t="shared" si="16"/>
        <v>0.35</v>
      </c>
      <c r="BJ61" s="58">
        <v>4</v>
      </c>
      <c r="BK61" s="59">
        <v>0.07137731481481481</v>
      </c>
      <c r="BL61" s="59">
        <v>0.07921296296296297</v>
      </c>
      <c r="BM61" s="60">
        <f t="shared" si="17"/>
        <v>0.007835648148148161</v>
      </c>
      <c r="BN61" s="207">
        <v>48</v>
      </c>
      <c r="BO61" s="207">
        <v>2</v>
      </c>
      <c r="BP61" s="215" t="s">
        <v>479</v>
      </c>
      <c r="BQ61" s="44" t="s">
        <v>73</v>
      </c>
      <c r="BR61" s="44" t="s">
        <v>478</v>
      </c>
      <c r="BS61" s="44" t="s">
        <v>62</v>
      </c>
      <c r="BT61" s="44" t="s">
        <v>63</v>
      </c>
      <c r="BU61" s="44" t="s">
        <v>63</v>
      </c>
      <c r="BV61" s="44" t="s">
        <v>63</v>
      </c>
      <c r="BW61" s="44" t="s">
        <v>63</v>
      </c>
      <c r="BX61" s="44" t="s">
        <v>85</v>
      </c>
      <c r="BY61" s="53"/>
      <c r="BZ61" s="44"/>
      <c r="CA61" s="45"/>
      <c r="CB61" s="44" t="s">
        <v>62</v>
      </c>
      <c r="CC61" s="44" t="s">
        <v>63</v>
      </c>
      <c r="CD61" s="44" t="s">
        <v>63</v>
      </c>
      <c r="CE61" s="44" t="s">
        <v>63</v>
      </c>
      <c r="CF61" s="44" t="s">
        <v>63</v>
      </c>
      <c r="CG61" s="44" t="s">
        <v>63</v>
      </c>
      <c r="CH61" s="62" t="s">
        <v>480</v>
      </c>
    </row>
    <row r="62" spans="1:86" ht="13.5">
      <c r="A62" s="48">
        <v>4</v>
      </c>
      <c r="B62" s="45">
        <v>28</v>
      </c>
      <c r="C62" s="50" t="s">
        <v>74</v>
      </c>
      <c r="D62" s="51">
        <v>0.6319444444444444</v>
      </c>
      <c r="E62" s="224" t="s">
        <v>216</v>
      </c>
      <c r="F62" s="51">
        <v>0.027777777777777776</v>
      </c>
      <c r="G62" s="51" t="s">
        <v>164</v>
      </c>
      <c r="H62" s="52">
        <f t="shared" si="11"/>
        <v>570</v>
      </c>
      <c r="I62" s="51">
        <v>0.6458333333333334</v>
      </c>
      <c r="J62" s="231" t="s">
        <v>216</v>
      </c>
      <c r="K62" s="51">
        <v>0.03125</v>
      </c>
      <c r="L62" s="51">
        <v>23.385416666666668</v>
      </c>
      <c r="M62" s="90">
        <v>0.6291666666666667</v>
      </c>
      <c r="N62" s="240" t="s">
        <v>216</v>
      </c>
      <c r="O62" s="90">
        <v>0.14930555555555555</v>
      </c>
      <c r="P62" s="90">
        <f t="shared" si="27"/>
        <v>23.52013888888889</v>
      </c>
      <c r="Q62" s="51">
        <v>0.6354166666666666</v>
      </c>
      <c r="R62" s="224" t="s">
        <v>216</v>
      </c>
      <c r="S62" s="51">
        <v>0.14583333333333334</v>
      </c>
      <c r="T62" s="51">
        <f t="shared" si="28"/>
        <v>23.510416666666664</v>
      </c>
      <c r="U62" s="51">
        <v>0.6354166666666666</v>
      </c>
      <c r="V62" s="224" t="s">
        <v>216</v>
      </c>
      <c r="W62" s="80">
        <v>0.11805555555555557</v>
      </c>
      <c r="X62" s="51">
        <f t="shared" si="29"/>
        <v>23.48263888888889</v>
      </c>
      <c r="Y62" s="53">
        <f t="shared" si="30"/>
        <v>0.6291666666666667</v>
      </c>
      <c r="Z62" s="53">
        <f t="shared" si="31"/>
        <v>0.14930555555555555</v>
      </c>
      <c r="AA62" s="53">
        <f t="shared" si="32"/>
        <v>0.5201388888888889</v>
      </c>
      <c r="AB62" s="53">
        <f t="shared" si="0"/>
        <v>0.74375</v>
      </c>
      <c r="AC62" s="53">
        <f t="shared" si="1"/>
        <v>0.2743055555555556</v>
      </c>
      <c r="AD62" s="54">
        <f t="shared" si="12"/>
        <v>23.53055555555556</v>
      </c>
      <c r="AE62" s="64">
        <v>0.6319444444444444</v>
      </c>
      <c r="AF62" s="51">
        <v>0.027777777777777776</v>
      </c>
      <c r="AG62" s="56">
        <f t="shared" si="18"/>
        <v>23.395833333333336</v>
      </c>
      <c r="AH62" s="136">
        <f t="shared" si="13"/>
        <v>0</v>
      </c>
      <c r="AI62" s="51">
        <v>0.6319444444444444</v>
      </c>
      <c r="AJ62" s="51">
        <v>0.03888888888888889</v>
      </c>
      <c r="AK62" s="56">
        <f t="shared" si="19"/>
        <v>23.406944444444445</v>
      </c>
      <c r="AL62" s="136">
        <f t="shared" si="14"/>
        <v>0</v>
      </c>
      <c r="AM62" s="51">
        <v>0.6291666666666667</v>
      </c>
      <c r="AN62" s="51">
        <v>0.1486111111111111</v>
      </c>
      <c r="AO62" s="56">
        <f t="shared" si="22"/>
        <v>23.519444444444446</v>
      </c>
      <c r="AP62" s="51">
        <v>0.6298611111111111</v>
      </c>
      <c r="AQ62" s="51">
        <v>0.1486111111111111</v>
      </c>
      <c r="AR62" s="56">
        <f t="shared" si="23"/>
        <v>23.51875</v>
      </c>
      <c r="AS62" s="51">
        <v>0.6291666666666667</v>
      </c>
      <c r="AT62" s="51">
        <v>0.1486111111111111</v>
      </c>
      <c r="AU62" s="56">
        <f t="shared" si="26"/>
        <v>23.519444444444446</v>
      </c>
      <c r="AV62" s="51"/>
      <c r="AW62" s="51"/>
      <c r="AX62" s="56">
        <f t="shared" si="24"/>
      </c>
      <c r="AY62" s="51">
        <v>0.6319444444444444</v>
      </c>
      <c r="AZ62" s="51">
        <v>0.14930555555555555</v>
      </c>
      <c r="BA62" s="56">
        <f t="shared" si="25"/>
        <v>23.517361111111114</v>
      </c>
      <c r="BB62" s="51">
        <v>0.6458333333333334</v>
      </c>
      <c r="BC62" s="51">
        <v>0.03125</v>
      </c>
      <c r="BD62" s="56">
        <f t="shared" si="20"/>
        <v>23.385416666666668</v>
      </c>
      <c r="BE62" s="136">
        <f t="shared" si="15"/>
        <v>0</v>
      </c>
      <c r="BF62" s="51">
        <v>0.6458333333333334</v>
      </c>
      <c r="BG62" s="51">
        <v>0.03125</v>
      </c>
      <c r="BH62" s="56">
        <f t="shared" si="21"/>
        <v>23.385416666666668</v>
      </c>
      <c r="BI62" s="136">
        <f t="shared" si="16"/>
        <v>0</v>
      </c>
      <c r="BJ62" s="58">
        <v>4</v>
      </c>
      <c r="BK62" s="59">
        <v>0.07921296296296297</v>
      </c>
      <c r="BL62" s="59">
        <v>0.08769675925925925</v>
      </c>
      <c r="BM62" s="60">
        <f t="shared" si="17"/>
        <v>0.008483796296296281</v>
      </c>
      <c r="BN62" s="207">
        <v>49</v>
      </c>
      <c r="BO62" s="207">
        <v>3</v>
      </c>
      <c r="BP62" s="215" t="s">
        <v>482</v>
      </c>
      <c r="BQ62" s="44" t="s">
        <v>73</v>
      </c>
      <c r="BR62" s="44" t="s">
        <v>481</v>
      </c>
      <c r="BS62" s="44" t="s">
        <v>62</v>
      </c>
      <c r="BT62" s="44" t="s">
        <v>63</v>
      </c>
      <c r="BU62" s="44" t="s">
        <v>63</v>
      </c>
      <c r="BV62" s="44" t="s">
        <v>63</v>
      </c>
      <c r="BW62" s="44" t="s">
        <v>63</v>
      </c>
      <c r="BX62" s="44" t="s">
        <v>85</v>
      </c>
      <c r="BY62" s="53"/>
      <c r="BZ62" s="44" t="s">
        <v>65</v>
      </c>
      <c r="CA62" s="45" t="s">
        <v>86</v>
      </c>
      <c r="CB62" s="44" t="s">
        <v>62</v>
      </c>
      <c r="CC62" s="44" t="s">
        <v>63</v>
      </c>
      <c r="CD62" s="44" t="s">
        <v>63</v>
      </c>
      <c r="CE62" s="44" t="s">
        <v>63</v>
      </c>
      <c r="CF62" s="44" t="s">
        <v>63</v>
      </c>
      <c r="CG62" s="44" t="s">
        <v>63</v>
      </c>
      <c r="CH62" s="62"/>
    </row>
    <row r="63" spans="1:86" ht="13.5">
      <c r="A63" s="48">
        <v>4</v>
      </c>
      <c r="B63" s="45">
        <v>29</v>
      </c>
      <c r="C63" s="50" t="s">
        <v>78</v>
      </c>
      <c r="D63" s="51">
        <v>0.625</v>
      </c>
      <c r="E63" s="224" t="s">
        <v>217</v>
      </c>
      <c r="F63" s="51">
        <v>0.08333333333333333</v>
      </c>
      <c r="G63" s="51" t="s">
        <v>218</v>
      </c>
      <c r="H63" s="52">
        <f t="shared" si="11"/>
        <v>660</v>
      </c>
      <c r="I63" s="51">
        <v>0.6458333333333334</v>
      </c>
      <c r="J63" s="231" t="s">
        <v>217</v>
      </c>
      <c r="K63" s="51">
        <v>0.09375</v>
      </c>
      <c r="L63" s="51">
        <v>23.447916666666668</v>
      </c>
      <c r="M63" s="90">
        <v>0.6270833333333333</v>
      </c>
      <c r="N63" s="240" t="s">
        <v>217</v>
      </c>
      <c r="O63" s="90">
        <v>0.15138888888888888</v>
      </c>
      <c r="P63" s="90">
        <f t="shared" si="27"/>
        <v>23.524305555555554</v>
      </c>
      <c r="Q63" s="51">
        <v>0.6354166666666666</v>
      </c>
      <c r="R63" s="224" t="s">
        <v>217</v>
      </c>
      <c r="S63" s="51">
        <v>0.14583333333333334</v>
      </c>
      <c r="T63" s="51">
        <f t="shared" si="28"/>
        <v>23.510416666666664</v>
      </c>
      <c r="U63" s="51">
        <v>0.6354166666666666</v>
      </c>
      <c r="V63" s="224" t="s">
        <v>217</v>
      </c>
      <c r="W63" s="51">
        <v>0.14583333333333334</v>
      </c>
      <c r="X63" s="51">
        <f t="shared" si="29"/>
        <v>23.510416666666664</v>
      </c>
      <c r="Y63" s="53">
        <f t="shared" si="30"/>
        <v>0.625</v>
      </c>
      <c r="Z63" s="53">
        <f t="shared" si="31"/>
        <v>0.15138888888888888</v>
      </c>
      <c r="AA63" s="53">
        <f t="shared" si="32"/>
        <v>0.5263888888888888</v>
      </c>
      <c r="AB63" s="53">
        <f t="shared" si="0"/>
        <v>0.7395833333333334</v>
      </c>
      <c r="AC63" s="53">
        <f t="shared" si="1"/>
        <v>0.2763888888888889</v>
      </c>
      <c r="AD63" s="54">
        <f t="shared" si="12"/>
        <v>23.536805555555556</v>
      </c>
      <c r="AE63" s="64">
        <v>0.625</v>
      </c>
      <c r="AF63" s="51">
        <v>0.08333333333333333</v>
      </c>
      <c r="AG63" s="56">
        <f t="shared" si="18"/>
        <v>23.458333333333332</v>
      </c>
      <c r="AH63" s="136">
        <f t="shared" si="13"/>
        <v>0</v>
      </c>
      <c r="AI63" s="51">
        <v>0.6236111111111111</v>
      </c>
      <c r="AJ63" s="51">
        <v>0.030555555555555555</v>
      </c>
      <c r="AK63" s="56">
        <f t="shared" si="19"/>
        <v>23.406944444444445</v>
      </c>
      <c r="AL63" s="136">
        <f t="shared" si="14"/>
        <v>0</v>
      </c>
      <c r="AM63" s="51">
        <v>0.6270833333333333</v>
      </c>
      <c r="AN63" s="51">
        <v>0.15069444444444444</v>
      </c>
      <c r="AO63" s="56">
        <f t="shared" si="22"/>
        <v>23.52361111111111</v>
      </c>
      <c r="AP63" s="51">
        <v>0.6270833333333333</v>
      </c>
      <c r="AQ63" s="51">
        <v>0.15069444444444444</v>
      </c>
      <c r="AR63" s="56">
        <f t="shared" si="23"/>
        <v>23.52361111111111</v>
      </c>
      <c r="AS63" s="51">
        <v>0.6270833333333333</v>
      </c>
      <c r="AT63" s="51">
        <v>0.15069444444444444</v>
      </c>
      <c r="AU63" s="56">
        <f t="shared" si="26"/>
        <v>23.52361111111111</v>
      </c>
      <c r="AV63" s="51"/>
      <c r="AW63" s="51"/>
      <c r="AX63" s="56">
        <f t="shared" si="24"/>
      </c>
      <c r="AY63" s="51">
        <v>0.625</v>
      </c>
      <c r="AZ63" s="51">
        <v>0.15277777777777776</v>
      </c>
      <c r="BA63" s="56">
        <f t="shared" si="25"/>
        <v>23.52777777777778</v>
      </c>
      <c r="BB63" s="51">
        <v>0.6458333333333334</v>
      </c>
      <c r="BC63" s="51">
        <v>0.09375</v>
      </c>
      <c r="BD63" s="56">
        <f t="shared" si="20"/>
        <v>23.447916666666668</v>
      </c>
      <c r="BE63" s="136">
        <f t="shared" si="15"/>
        <v>0</v>
      </c>
      <c r="BF63" s="51">
        <v>0.6458333333333334</v>
      </c>
      <c r="BG63" s="51">
        <v>0.09375</v>
      </c>
      <c r="BH63" s="56">
        <f t="shared" si="21"/>
        <v>23.447916666666668</v>
      </c>
      <c r="BI63" s="136">
        <f t="shared" si="16"/>
        <v>0</v>
      </c>
      <c r="BJ63" s="58">
        <v>4</v>
      </c>
      <c r="BK63" s="59">
        <v>0.08769675925925925</v>
      </c>
      <c r="BL63" s="59">
        <v>0.09634259259259259</v>
      </c>
      <c r="BM63" s="60">
        <f t="shared" si="17"/>
        <v>0.008645833333333339</v>
      </c>
      <c r="BN63" s="207">
        <v>50</v>
      </c>
      <c r="BO63" s="207">
        <v>3</v>
      </c>
      <c r="BP63" s="215" t="s">
        <v>483</v>
      </c>
      <c r="BQ63" s="44" t="s">
        <v>77</v>
      </c>
      <c r="BR63" s="44" t="s">
        <v>484</v>
      </c>
      <c r="BS63" s="44" t="s">
        <v>62</v>
      </c>
      <c r="BT63" s="44" t="s">
        <v>63</v>
      </c>
      <c r="BU63" s="44" t="s">
        <v>63</v>
      </c>
      <c r="BV63" s="44" t="s">
        <v>63</v>
      </c>
      <c r="BW63" s="44" t="s">
        <v>63</v>
      </c>
      <c r="BX63" s="44"/>
      <c r="BY63" s="53"/>
      <c r="BZ63" s="44" t="s">
        <v>65</v>
      </c>
      <c r="CA63" s="45" t="s">
        <v>487</v>
      </c>
      <c r="CB63" s="44" t="s">
        <v>102</v>
      </c>
      <c r="CC63" s="44" t="s">
        <v>63</v>
      </c>
      <c r="CD63" s="44" t="s">
        <v>63</v>
      </c>
      <c r="CE63" s="44" t="s">
        <v>63</v>
      </c>
      <c r="CF63" s="44" t="s">
        <v>63</v>
      </c>
      <c r="CG63" s="44" t="s">
        <v>63</v>
      </c>
      <c r="CH63" s="62" t="s">
        <v>488</v>
      </c>
    </row>
    <row r="64" spans="1:86" ht="13.5">
      <c r="A64" s="48">
        <v>4</v>
      </c>
      <c r="B64" s="45">
        <v>30</v>
      </c>
      <c r="C64" s="50" t="s">
        <v>83</v>
      </c>
      <c r="D64" s="51">
        <v>0.625</v>
      </c>
      <c r="E64" s="224" t="s">
        <v>219</v>
      </c>
      <c r="F64" s="51">
        <v>0.14583333333333334</v>
      </c>
      <c r="G64" s="51" t="s">
        <v>220</v>
      </c>
      <c r="H64" s="52">
        <f t="shared" si="11"/>
        <v>750</v>
      </c>
      <c r="I64" s="51">
        <v>0.6458333333333334</v>
      </c>
      <c r="J64" s="231" t="s">
        <v>219</v>
      </c>
      <c r="K64" s="51">
        <v>0.14583333333333334</v>
      </c>
      <c r="L64" s="51">
        <v>23.5</v>
      </c>
      <c r="M64" s="90">
        <v>0.6243055555555556</v>
      </c>
      <c r="N64" s="240" t="s">
        <v>219</v>
      </c>
      <c r="O64" s="90">
        <v>0.15347222222222223</v>
      </c>
      <c r="P64" s="90">
        <f t="shared" si="27"/>
        <v>23.52916666666667</v>
      </c>
      <c r="Q64" s="51">
        <v>0.6354166666666666</v>
      </c>
      <c r="R64" s="224" t="s">
        <v>219</v>
      </c>
      <c r="S64" s="51">
        <v>0.15625</v>
      </c>
      <c r="T64" s="51">
        <f t="shared" si="28"/>
        <v>23.520833333333332</v>
      </c>
      <c r="U64" s="51">
        <v>0.6354166666666666</v>
      </c>
      <c r="V64" s="224" t="s">
        <v>219</v>
      </c>
      <c r="W64" s="51">
        <v>0.15625</v>
      </c>
      <c r="X64" s="51">
        <f t="shared" si="29"/>
        <v>23.520833333333332</v>
      </c>
      <c r="Y64" s="53">
        <f t="shared" si="30"/>
        <v>0.6243055555555556</v>
      </c>
      <c r="Z64" s="53">
        <f t="shared" si="31"/>
        <v>0.15347222222222223</v>
      </c>
      <c r="AA64" s="53">
        <f t="shared" si="32"/>
        <v>0.5291666666666667</v>
      </c>
      <c r="AB64" s="53">
        <f t="shared" si="0"/>
        <v>0.7388888888888889</v>
      </c>
      <c r="AC64" s="53">
        <f t="shared" si="1"/>
        <v>0.27847222222222223</v>
      </c>
      <c r="AD64" s="54">
        <f t="shared" si="12"/>
        <v>23.539583333333333</v>
      </c>
      <c r="AE64" s="64"/>
      <c r="AF64" s="51"/>
      <c r="AG64" s="56">
        <f t="shared" si="18"/>
      </c>
      <c r="AH64" s="136">
        <f t="shared" si="13"/>
        <v>12.5</v>
      </c>
      <c r="AI64" s="51"/>
      <c r="AJ64" s="51"/>
      <c r="AK64" s="56">
        <f t="shared" si="19"/>
      </c>
      <c r="AL64" s="136">
        <f t="shared" si="14"/>
        <v>12.5</v>
      </c>
      <c r="AM64" s="51"/>
      <c r="AN64" s="51"/>
      <c r="AO64" s="56">
        <f t="shared" si="22"/>
      </c>
      <c r="AP64" s="51"/>
      <c r="AQ64" s="51"/>
      <c r="AR64" s="56">
        <f t="shared" si="23"/>
      </c>
      <c r="AS64" s="51"/>
      <c r="AT64" s="51"/>
      <c r="AU64" s="56">
        <f t="shared" si="26"/>
      </c>
      <c r="AV64" s="51"/>
      <c r="AW64" s="51"/>
      <c r="AX64" s="56">
        <f t="shared" si="24"/>
      </c>
      <c r="AY64" s="51"/>
      <c r="AZ64" s="51"/>
      <c r="BA64" s="56">
        <f t="shared" si="25"/>
      </c>
      <c r="BB64" s="51"/>
      <c r="BC64" s="51"/>
      <c r="BD64" s="56">
        <f t="shared" si="20"/>
      </c>
      <c r="BE64" s="136">
        <f t="shared" si="15"/>
        <v>12</v>
      </c>
      <c r="BF64" s="51"/>
      <c r="BG64" s="51"/>
      <c r="BH64" s="56">
        <f t="shared" si="21"/>
      </c>
      <c r="BI64" s="136">
        <f t="shared" si="16"/>
        <v>12</v>
      </c>
      <c r="BJ64" s="58"/>
      <c r="BK64" s="59"/>
      <c r="BL64" s="59"/>
      <c r="BM64" s="60">
        <f t="shared" si="17"/>
      </c>
      <c r="BN64" s="207"/>
      <c r="BO64" s="207"/>
      <c r="BP64" s="215"/>
      <c r="BQ64" s="44" t="s">
        <v>77</v>
      </c>
      <c r="BR64" s="44"/>
      <c r="BS64" s="44" t="s">
        <v>98</v>
      </c>
      <c r="BT64" s="44"/>
      <c r="BU64" s="44"/>
      <c r="BV64" s="44"/>
      <c r="BW64" s="44"/>
      <c r="BX64" s="44"/>
      <c r="BY64" s="53"/>
      <c r="BZ64" s="44"/>
      <c r="CA64" s="45"/>
      <c r="CB64" s="44"/>
      <c r="CC64" s="44"/>
      <c r="CD64" s="44"/>
      <c r="CE64" s="44"/>
      <c r="CF64" s="44"/>
      <c r="CG64" s="44"/>
      <c r="CH64" s="62" t="s">
        <v>105</v>
      </c>
    </row>
    <row r="65" spans="1:86" ht="13.5">
      <c r="A65" s="48">
        <v>5</v>
      </c>
      <c r="B65" s="45">
        <v>1</v>
      </c>
      <c r="C65" s="50" t="s">
        <v>87</v>
      </c>
      <c r="D65" s="51">
        <v>0.625</v>
      </c>
      <c r="E65" s="224" t="s">
        <v>221</v>
      </c>
      <c r="F65" s="51">
        <v>0.14583333333333334</v>
      </c>
      <c r="G65" s="51" t="s">
        <v>220</v>
      </c>
      <c r="H65" s="52">
        <f>IF(G65="","",(HOUR(G65)+MINUTE(G65)/60)*$IQ$2*(1-0.02))</f>
        <v>735</v>
      </c>
      <c r="I65" s="51">
        <v>0.6458333333333334</v>
      </c>
      <c r="J65" s="231" t="s">
        <v>221</v>
      </c>
      <c r="K65" s="51">
        <v>0.14583333333333334</v>
      </c>
      <c r="L65" s="51">
        <v>23.5</v>
      </c>
      <c r="M65" s="90">
        <v>0.6222222222222222</v>
      </c>
      <c r="N65" s="240" t="s">
        <v>221</v>
      </c>
      <c r="O65" s="90">
        <v>0.15555555555555556</v>
      </c>
      <c r="P65" s="90">
        <f t="shared" si="27"/>
        <v>23.53333333333333</v>
      </c>
      <c r="Q65" s="51">
        <v>0.6354166666666666</v>
      </c>
      <c r="R65" s="224" t="s">
        <v>221</v>
      </c>
      <c r="S65" s="51">
        <v>0.15625</v>
      </c>
      <c r="T65" s="51">
        <f t="shared" si="28"/>
        <v>23.520833333333332</v>
      </c>
      <c r="U65" s="51">
        <v>0.6354166666666666</v>
      </c>
      <c r="V65" s="224" t="s">
        <v>221</v>
      </c>
      <c r="W65" s="51">
        <v>0.15625</v>
      </c>
      <c r="X65" s="51">
        <f t="shared" si="29"/>
        <v>23.520833333333332</v>
      </c>
      <c r="Y65" s="53">
        <f t="shared" si="30"/>
        <v>0.6222222222222222</v>
      </c>
      <c r="Z65" s="53">
        <f t="shared" si="31"/>
        <v>0.15555555555555556</v>
      </c>
      <c r="AA65" s="53">
        <f t="shared" si="32"/>
        <v>0.5333333333333332</v>
      </c>
      <c r="AB65" s="53">
        <f t="shared" si="0"/>
        <v>0.7368055555555556</v>
      </c>
      <c r="AC65" s="53">
        <f t="shared" si="1"/>
        <v>0.28055555555555556</v>
      </c>
      <c r="AD65" s="54">
        <f t="shared" si="12"/>
        <v>23.54375</v>
      </c>
      <c r="AE65" s="64">
        <v>0.9236111111111112</v>
      </c>
      <c r="AF65" s="51">
        <v>0.14583333333333334</v>
      </c>
      <c r="AG65" s="56">
        <f t="shared" si="18"/>
        <v>23.22222222222222</v>
      </c>
      <c r="AH65" s="136">
        <f t="shared" si="13"/>
        <v>0</v>
      </c>
      <c r="AI65" s="51">
        <v>0.9256944444444444</v>
      </c>
      <c r="AJ65" s="51">
        <v>0.15347222222222223</v>
      </c>
      <c r="AK65" s="56">
        <f t="shared" si="19"/>
        <v>23.227777777777778</v>
      </c>
      <c r="AL65" s="136">
        <f t="shared" si="14"/>
        <v>0</v>
      </c>
      <c r="AM65" s="51">
        <v>0.6222222222222222</v>
      </c>
      <c r="AN65" s="51">
        <v>0.15486111111111112</v>
      </c>
      <c r="AO65" s="56">
        <f t="shared" si="22"/>
        <v>23.532638888888886</v>
      </c>
      <c r="AP65" s="51">
        <v>0.9138888888888889</v>
      </c>
      <c r="AQ65" s="51">
        <v>0.15486111111111112</v>
      </c>
      <c r="AR65" s="56">
        <f t="shared" si="23"/>
        <v>23.240972222222222</v>
      </c>
      <c r="AS65" s="51">
        <v>0.9138888888888889</v>
      </c>
      <c r="AT65" s="51">
        <v>0.15486111111111112</v>
      </c>
      <c r="AU65" s="56">
        <f t="shared" si="26"/>
        <v>23.240972222222222</v>
      </c>
      <c r="AV65" s="51"/>
      <c r="AW65" s="51"/>
      <c r="AX65" s="56">
        <f t="shared" si="24"/>
      </c>
      <c r="AY65" s="51">
        <v>0.9166666666666666</v>
      </c>
      <c r="AZ65" s="51">
        <v>0.15625</v>
      </c>
      <c r="BA65" s="56">
        <f t="shared" si="25"/>
        <v>23.239583333333332</v>
      </c>
      <c r="BB65" s="51">
        <v>0.9201388888888888</v>
      </c>
      <c r="BC65" s="51">
        <v>0.14583333333333334</v>
      </c>
      <c r="BD65" s="56">
        <f t="shared" si="20"/>
        <v>23.225694444444443</v>
      </c>
      <c r="BE65" s="136">
        <f t="shared" si="15"/>
        <v>6.583333333333333</v>
      </c>
      <c r="BF65" s="51">
        <v>0.9138888888888889</v>
      </c>
      <c r="BG65" s="51">
        <v>0.14583333333333334</v>
      </c>
      <c r="BH65" s="56">
        <f t="shared" si="21"/>
        <v>23.231944444444444</v>
      </c>
      <c r="BI65" s="136">
        <f t="shared" si="16"/>
        <v>6.433333333333334</v>
      </c>
      <c r="BJ65" s="58">
        <v>5</v>
      </c>
      <c r="BK65" s="59">
        <v>0.09634259259259259</v>
      </c>
      <c r="BL65" s="59">
        <v>0.10030092592592593</v>
      </c>
      <c r="BM65" s="60">
        <f t="shared" si="17"/>
        <v>0.0039583333333333415</v>
      </c>
      <c r="BN65" s="207">
        <v>51</v>
      </c>
      <c r="BO65" s="207">
        <v>2</v>
      </c>
      <c r="BP65" s="215" t="s">
        <v>474</v>
      </c>
      <c r="BQ65" s="44" t="s">
        <v>485</v>
      </c>
      <c r="BR65" s="44" t="s">
        <v>489</v>
      </c>
      <c r="BS65" s="44" t="s">
        <v>102</v>
      </c>
      <c r="BT65" s="44" t="s">
        <v>63</v>
      </c>
      <c r="BU65" s="44" t="s">
        <v>63</v>
      </c>
      <c r="BV65" s="44" t="s">
        <v>63</v>
      </c>
      <c r="BW65" s="44" t="s">
        <v>63</v>
      </c>
      <c r="BX65" s="44"/>
      <c r="BY65" s="53"/>
      <c r="BZ65" s="44" t="s">
        <v>65</v>
      </c>
      <c r="CA65" s="45" t="s">
        <v>66</v>
      </c>
      <c r="CB65" s="44" t="s">
        <v>102</v>
      </c>
      <c r="CC65" s="44" t="s">
        <v>63</v>
      </c>
      <c r="CD65" s="44" t="s">
        <v>63</v>
      </c>
      <c r="CE65" s="44" t="s">
        <v>63</v>
      </c>
      <c r="CF65" s="44" t="s">
        <v>63</v>
      </c>
      <c r="CG65" s="44" t="s">
        <v>63</v>
      </c>
      <c r="CH65" s="62" t="s">
        <v>490</v>
      </c>
    </row>
    <row r="66" spans="1:86" ht="45">
      <c r="A66" s="48">
        <v>5</v>
      </c>
      <c r="B66" s="45">
        <v>2</v>
      </c>
      <c r="C66" s="50" t="s">
        <v>90</v>
      </c>
      <c r="D66" s="51">
        <v>0.6180555555555556</v>
      </c>
      <c r="E66" s="224" t="s">
        <v>222</v>
      </c>
      <c r="F66" s="51">
        <v>0.15972222222222224</v>
      </c>
      <c r="G66" s="51" t="s">
        <v>223</v>
      </c>
      <c r="H66" s="52">
        <f aca="true" t="shared" si="33" ref="H66:H129">IF(G66="","",(HOUR(G66)+MINUTE(G66)/60)*$IQ$2*(1-0.02))</f>
        <v>764.4</v>
      </c>
      <c r="I66" s="51">
        <v>0.6354166666666666</v>
      </c>
      <c r="J66" s="231" t="s">
        <v>222</v>
      </c>
      <c r="K66" s="51">
        <v>0.14583333333333334</v>
      </c>
      <c r="L66" s="51">
        <v>23.510416666666664</v>
      </c>
      <c r="M66" s="90">
        <v>0.6201388888888889</v>
      </c>
      <c r="N66" s="240" t="s">
        <v>222</v>
      </c>
      <c r="O66" s="90">
        <v>0.15763888888888888</v>
      </c>
      <c r="P66" s="90">
        <f t="shared" si="27"/>
        <v>23.5375</v>
      </c>
      <c r="Q66" s="51">
        <v>0.625</v>
      </c>
      <c r="R66" s="224" t="s">
        <v>222</v>
      </c>
      <c r="S66" s="51">
        <v>0.15625</v>
      </c>
      <c r="T66" s="51">
        <f t="shared" si="28"/>
        <v>23.53125</v>
      </c>
      <c r="U66" s="51">
        <v>0.625</v>
      </c>
      <c r="V66" s="224" t="s">
        <v>222</v>
      </c>
      <c r="W66" s="51">
        <v>0.15625</v>
      </c>
      <c r="X66" s="51">
        <f t="shared" si="29"/>
        <v>23.53125</v>
      </c>
      <c r="Y66" s="53">
        <f t="shared" si="30"/>
        <v>0.6180555555555556</v>
      </c>
      <c r="Z66" s="53">
        <v>0.15972222222222224</v>
      </c>
      <c r="AA66" s="53">
        <f t="shared" si="32"/>
        <v>0.5416666666666667</v>
      </c>
      <c r="AB66" s="53">
        <f t="shared" si="0"/>
        <v>0.732638888888889</v>
      </c>
      <c r="AC66" s="53">
        <f t="shared" si="1"/>
        <v>0.2847222222222222</v>
      </c>
      <c r="AD66" s="54">
        <f t="shared" si="12"/>
        <v>23.552083333333332</v>
      </c>
      <c r="AE66" s="64">
        <v>0.6180555555555556</v>
      </c>
      <c r="AF66" s="51">
        <v>0.15972222222222224</v>
      </c>
      <c r="AG66" s="56">
        <f t="shared" si="18"/>
        <v>23.541666666666664</v>
      </c>
      <c r="AH66" s="136">
        <f t="shared" si="13"/>
        <v>0</v>
      </c>
      <c r="AI66" s="51">
        <v>0.6173611111111111</v>
      </c>
      <c r="AJ66" s="51">
        <v>0.16180555555555556</v>
      </c>
      <c r="AK66" s="56">
        <f t="shared" si="19"/>
        <v>23.544444444444444</v>
      </c>
      <c r="AL66" s="136">
        <f t="shared" si="14"/>
        <v>0</v>
      </c>
      <c r="AM66" s="51">
        <v>0.6201388888888889</v>
      </c>
      <c r="AN66" s="51">
        <v>0.15694444444444444</v>
      </c>
      <c r="AO66" s="56">
        <f t="shared" si="22"/>
        <v>23.536805555555556</v>
      </c>
      <c r="AP66" s="51">
        <v>0.6201388888888889</v>
      </c>
      <c r="AQ66" s="51">
        <v>0.15694444444444444</v>
      </c>
      <c r="AR66" s="56">
        <f t="shared" si="23"/>
        <v>23.536805555555556</v>
      </c>
      <c r="AS66" s="51">
        <v>0.6201388888888889</v>
      </c>
      <c r="AT66" s="51">
        <v>0.15763888888888888</v>
      </c>
      <c r="AU66" s="56">
        <f t="shared" si="26"/>
        <v>23.5375</v>
      </c>
      <c r="AV66" s="51"/>
      <c r="AW66" s="51"/>
      <c r="AX66" s="56">
        <f t="shared" si="24"/>
      </c>
      <c r="AY66" s="51">
        <v>0.6180555555555556</v>
      </c>
      <c r="AZ66" s="51">
        <v>0.16111111111111112</v>
      </c>
      <c r="BA66" s="56">
        <f t="shared" si="25"/>
        <v>23.543055555555554</v>
      </c>
      <c r="BB66" s="51">
        <v>0.6354166666666666</v>
      </c>
      <c r="BC66" s="51">
        <v>0.14583333333333334</v>
      </c>
      <c r="BD66" s="56">
        <f t="shared" si="20"/>
        <v>23.510416666666664</v>
      </c>
      <c r="BE66" s="136">
        <f t="shared" si="15"/>
        <v>0</v>
      </c>
      <c r="BF66" s="51">
        <v>0.6354166666666666</v>
      </c>
      <c r="BG66" s="51">
        <v>0.14583333333333334</v>
      </c>
      <c r="BH66" s="56">
        <f t="shared" si="21"/>
        <v>23.510416666666664</v>
      </c>
      <c r="BI66" s="136">
        <f t="shared" si="16"/>
        <v>0</v>
      </c>
      <c r="BJ66" s="58">
        <v>5</v>
      </c>
      <c r="BK66" s="59">
        <v>0.10030092592592593</v>
      </c>
      <c r="BL66" s="59">
        <v>0.10918981481481482</v>
      </c>
      <c r="BM66" s="60">
        <f t="shared" si="17"/>
        <v>0.00888888888888889</v>
      </c>
      <c r="BN66" s="207">
        <v>52</v>
      </c>
      <c r="BO66" s="207">
        <v>4</v>
      </c>
      <c r="BP66" s="215" t="s">
        <v>474</v>
      </c>
      <c r="BQ66" s="44" t="s">
        <v>485</v>
      </c>
      <c r="BR66" s="44" t="s">
        <v>491</v>
      </c>
      <c r="BS66" s="44" t="s">
        <v>62</v>
      </c>
      <c r="BT66" s="44" t="s">
        <v>63</v>
      </c>
      <c r="BU66" s="44" t="s">
        <v>63</v>
      </c>
      <c r="BV66" s="44" t="s">
        <v>63</v>
      </c>
      <c r="BW66" s="44" t="s">
        <v>63</v>
      </c>
      <c r="BX66" s="44" t="s">
        <v>64</v>
      </c>
      <c r="BY66" s="99" t="s">
        <v>495</v>
      </c>
      <c r="BZ66" s="44" t="s">
        <v>115</v>
      </c>
      <c r="CA66" s="45" t="s">
        <v>71</v>
      </c>
      <c r="CB66" s="44" t="s">
        <v>62</v>
      </c>
      <c r="CC66" s="44" t="s">
        <v>63</v>
      </c>
      <c r="CD66" s="44" t="s">
        <v>63</v>
      </c>
      <c r="CE66" s="44" t="s">
        <v>63</v>
      </c>
      <c r="CF66" s="44" t="s">
        <v>63</v>
      </c>
      <c r="CG66" s="44" t="s">
        <v>63</v>
      </c>
      <c r="CH66" s="62" t="s">
        <v>492</v>
      </c>
    </row>
    <row r="67" spans="1:86" ht="45">
      <c r="A67" s="48">
        <v>5</v>
      </c>
      <c r="B67" s="45">
        <v>3</v>
      </c>
      <c r="C67" s="50" t="s">
        <v>57</v>
      </c>
      <c r="D67" s="51">
        <v>0.6180555555555556</v>
      </c>
      <c r="E67" s="224" t="s">
        <v>224</v>
      </c>
      <c r="F67" s="51">
        <v>0.15972222222222224</v>
      </c>
      <c r="G67" s="51" t="s">
        <v>223</v>
      </c>
      <c r="H67" s="52">
        <f t="shared" si="33"/>
        <v>764.4</v>
      </c>
      <c r="I67" s="51">
        <v>0.6354166666666666</v>
      </c>
      <c r="J67" s="231" t="s">
        <v>224</v>
      </c>
      <c r="K67" s="51">
        <v>0.14583333333333334</v>
      </c>
      <c r="L67" s="51">
        <v>23.510416666666664</v>
      </c>
      <c r="M67" s="90">
        <v>0.6173611111111111</v>
      </c>
      <c r="N67" s="240" t="s">
        <v>224</v>
      </c>
      <c r="O67" s="90">
        <v>0.15972222222222224</v>
      </c>
      <c r="P67" s="90">
        <f t="shared" si="27"/>
        <v>23.54236111111111</v>
      </c>
      <c r="Q67" s="51">
        <v>0.625</v>
      </c>
      <c r="R67" s="224" t="s">
        <v>224</v>
      </c>
      <c r="S67" s="51">
        <v>0.15625</v>
      </c>
      <c r="T67" s="51">
        <f t="shared" si="28"/>
        <v>23.53125</v>
      </c>
      <c r="U67" s="51">
        <v>0.625</v>
      </c>
      <c r="V67" s="224" t="s">
        <v>224</v>
      </c>
      <c r="W67" s="51">
        <v>0.15625</v>
      </c>
      <c r="X67" s="51">
        <f t="shared" si="29"/>
        <v>23.53125</v>
      </c>
      <c r="Y67" s="53">
        <f t="shared" si="30"/>
        <v>0.6173611111111111</v>
      </c>
      <c r="Z67" s="53">
        <f t="shared" si="31"/>
        <v>0.15972222222222224</v>
      </c>
      <c r="AA67" s="53">
        <f t="shared" si="32"/>
        <v>0.5423611111111112</v>
      </c>
      <c r="AB67" s="53">
        <f t="shared" si="0"/>
        <v>0.7319444444444445</v>
      </c>
      <c r="AC67" s="53">
        <f t="shared" si="1"/>
        <v>0.2847222222222222</v>
      </c>
      <c r="AD67" s="54">
        <f t="shared" si="12"/>
        <v>23.552777777777777</v>
      </c>
      <c r="AE67" s="64">
        <v>0.6180555555555556</v>
      </c>
      <c r="AF67" s="51">
        <v>0.15972222222222224</v>
      </c>
      <c r="AG67" s="56">
        <f t="shared" si="18"/>
        <v>23.541666666666664</v>
      </c>
      <c r="AH67" s="136">
        <f t="shared" si="13"/>
        <v>0</v>
      </c>
      <c r="AI67" s="51">
        <v>0.6173611111111111</v>
      </c>
      <c r="AJ67" s="51">
        <v>0.1625</v>
      </c>
      <c r="AK67" s="56">
        <f t="shared" si="19"/>
        <v>23.54513888888889</v>
      </c>
      <c r="AL67" s="136">
        <f t="shared" si="14"/>
        <v>0</v>
      </c>
      <c r="AM67" s="51">
        <v>0.6173611111111111</v>
      </c>
      <c r="AN67" s="51">
        <v>0.15902777777777777</v>
      </c>
      <c r="AO67" s="56">
        <f t="shared" si="22"/>
        <v>23.541666666666664</v>
      </c>
      <c r="AP67" s="51">
        <v>0.6180555555555556</v>
      </c>
      <c r="AQ67" s="51">
        <v>0.15902777777777777</v>
      </c>
      <c r="AR67" s="56">
        <f t="shared" si="23"/>
        <v>23.54097222222222</v>
      </c>
      <c r="AS67" s="51">
        <v>0.6180555555555556</v>
      </c>
      <c r="AT67" s="51">
        <v>0.15972222222222224</v>
      </c>
      <c r="AU67" s="56">
        <f t="shared" si="26"/>
        <v>23.541666666666664</v>
      </c>
      <c r="AV67" s="51"/>
      <c r="AW67" s="51"/>
      <c r="AX67" s="56">
        <f t="shared" si="24"/>
      </c>
      <c r="AY67" s="51">
        <v>0.6173611111111111</v>
      </c>
      <c r="AZ67" s="51">
        <v>0.16041666666666668</v>
      </c>
      <c r="BA67" s="56">
        <f t="shared" si="25"/>
        <v>23.543055555555554</v>
      </c>
      <c r="BB67" s="51">
        <v>0.6354166666666666</v>
      </c>
      <c r="BC67" s="51">
        <v>0.14583333333333334</v>
      </c>
      <c r="BD67" s="56">
        <f t="shared" si="20"/>
        <v>23.510416666666664</v>
      </c>
      <c r="BE67" s="136">
        <f t="shared" si="15"/>
        <v>0</v>
      </c>
      <c r="BF67" s="51">
        <v>0.6354166666666666</v>
      </c>
      <c r="BG67" s="51">
        <v>0.14583333333333334</v>
      </c>
      <c r="BH67" s="56">
        <f t="shared" si="21"/>
        <v>23.510416666666664</v>
      </c>
      <c r="BI67" s="136">
        <f t="shared" si="16"/>
        <v>0</v>
      </c>
      <c r="BJ67" s="58">
        <v>5</v>
      </c>
      <c r="BK67" s="59">
        <v>0.10918981481481482</v>
      </c>
      <c r="BL67" s="59">
        <v>0.1180787037037037</v>
      </c>
      <c r="BM67" s="60">
        <f t="shared" si="17"/>
        <v>0.008888888888888877</v>
      </c>
      <c r="BN67" s="207">
        <v>53</v>
      </c>
      <c r="BO67" s="207">
        <v>4</v>
      </c>
      <c r="BP67" s="215" t="s">
        <v>474</v>
      </c>
      <c r="BQ67" s="44" t="s">
        <v>485</v>
      </c>
      <c r="BR67" s="44" t="s">
        <v>489</v>
      </c>
      <c r="BS67" s="44" t="s">
        <v>158</v>
      </c>
      <c r="BT67" s="44" t="s">
        <v>63</v>
      </c>
      <c r="BU67" s="44" t="s">
        <v>63</v>
      </c>
      <c r="BV67" s="44" t="s">
        <v>63</v>
      </c>
      <c r="BW67" s="44" t="s">
        <v>63</v>
      </c>
      <c r="BX67" s="44" t="s">
        <v>85</v>
      </c>
      <c r="BY67" s="53"/>
      <c r="BZ67" s="44" t="s">
        <v>65</v>
      </c>
      <c r="CA67" s="45" t="s">
        <v>497</v>
      </c>
      <c r="CB67" s="44" t="s">
        <v>102</v>
      </c>
      <c r="CC67" s="44" t="s">
        <v>63</v>
      </c>
      <c r="CD67" s="44" t="s">
        <v>63</v>
      </c>
      <c r="CE67" s="44" t="s">
        <v>63</v>
      </c>
      <c r="CF67" s="44" t="s">
        <v>63</v>
      </c>
      <c r="CG67" s="44" t="s">
        <v>63</v>
      </c>
      <c r="CH67" s="62" t="s">
        <v>496</v>
      </c>
    </row>
    <row r="68" spans="1:86" ht="33.75">
      <c r="A68" s="48">
        <v>5</v>
      </c>
      <c r="B68" s="45">
        <v>4</v>
      </c>
      <c r="C68" s="50" t="s">
        <v>67</v>
      </c>
      <c r="D68" s="51">
        <v>0.6180555555555556</v>
      </c>
      <c r="E68" s="224" t="s">
        <v>225</v>
      </c>
      <c r="F68" s="51">
        <v>0.15972222222222224</v>
      </c>
      <c r="G68" s="51" t="s">
        <v>223</v>
      </c>
      <c r="H68" s="52">
        <f t="shared" si="33"/>
        <v>764.4</v>
      </c>
      <c r="I68" s="51">
        <v>0.6354166666666666</v>
      </c>
      <c r="J68" s="231" t="s">
        <v>225</v>
      </c>
      <c r="K68" s="51">
        <v>0.14583333333333334</v>
      </c>
      <c r="L68" s="51">
        <v>23.510416666666664</v>
      </c>
      <c r="M68" s="90">
        <v>0.6152777777777778</v>
      </c>
      <c r="N68" s="240" t="s">
        <v>225</v>
      </c>
      <c r="O68" s="90">
        <v>0.16180555555555556</v>
      </c>
      <c r="P68" s="90">
        <f t="shared" si="27"/>
        <v>23.54652777777778</v>
      </c>
      <c r="Q68" s="51">
        <v>0.625</v>
      </c>
      <c r="R68" s="224" t="s">
        <v>225</v>
      </c>
      <c r="S68" s="51">
        <v>0.15625</v>
      </c>
      <c r="T68" s="51">
        <f t="shared" si="28"/>
        <v>23.53125</v>
      </c>
      <c r="U68" s="51">
        <v>0.625</v>
      </c>
      <c r="V68" s="224" t="s">
        <v>225</v>
      </c>
      <c r="W68" s="51">
        <v>0.15625</v>
      </c>
      <c r="X68" s="51">
        <f t="shared" si="29"/>
        <v>23.53125</v>
      </c>
      <c r="Y68" s="53">
        <f t="shared" si="30"/>
        <v>0.6152777777777778</v>
      </c>
      <c r="Z68" s="53">
        <f t="shared" si="31"/>
        <v>0.16180555555555556</v>
      </c>
      <c r="AA68" s="53">
        <f t="shared" si="32"/>
        <v>0.5465277777777777</v>
      </c>
      <c r="AB68" s="53">
        <f aca="true" t="shared" si="34" ref="AB68:AB131">Y68-$IS$2+$IS$3</f>
        <v>0.7298611111111112</v>
      </c>
      <c r="AC68" s="53">
        <f aca="true" t="shared" si="35" ref="AC68:AC131">Z68+$IS$3</f>
        <v>0.28680555555555554</v>
      </c>
      <c r="AD68" s="54">
        <f t="shared" si="12"/>
        <v>23.556944444444444</v>
      </c>
      <c r="AE68" s="64">
        <v>0.6180555555555556</v>
      </c>
      <c r="AF68" s="51">
        <v>0.15972222222222224</v>
      </c>
      <c r="AG68" s="56">
        <f t="shared" si="18"/>
        <v>23.541666666666664</v>
      </c>
      <c r="AH68" s="136">
        <f t="shared" si="13"/>
        <v>0</v>
      </c>
      <c r="AI68" s="51">
        <v>0.6180555555555556</v>
      </c>
      <c r="AJ68" s="51">
        <v>0.1625</v>
      </c>
      <c r="AK68" s="56">
        <f t="shared" si="19"/>
        <v>23.544444444444444</v>
      </c>
      <c r="AL68" s="136">
        <f t="shared" si="14"/>
        <v>0</v>
      </c>
      <c r="AM68" s="51">
        <v>0.6152777777777778</v>
      </c>
      <c r="AN68" s="51">
        <v>0.16180555555555556</v>
      </c>
      <c r="AO68" s="56">
        <f t="shared" si="22"/>
        <v>23.54652777777778</v>
      </c>
      <c r="AP68" s="51">
        <v>0.6180555555555556</v>
      </c>
      <c r="AQ68" s="51">
        <v>0.16111111111111112</v>
      </c>
      <c r="AR68" s="56">
        <f t="shared" si="23"/>
        <v>23.543055555555554</v>
      </c>
      <c r="AS68" s="51">
        <v>0.6180555555555556</v>
      </c>
      <c r="AT68" s="51">
        <v>0.16180555555555556</v>
      </c>
      <c r="AU68" s="56">
        <f t="shared" si="26"/>
        <v>23.54375</v>
      </c>
      <c r="AV68" s="51"/>
      <c r="AW68" s="51"/>
      <c r="AX68" s="56">
        <f t="shared" si="24"/>
      </c>
      <c r="AY68" s="51">
        <v>0.6173611111111111</v>
      </c>
      <c r="AZ68" s="51">
        <v>0.16180555555555556</v>
      </c>
      <c r="BA68" s="56">
        <f t="shared" si="25"/>
        <v>23.544444444444444</v>
      </c>
      <c r="BB68" s="51">
        <v>0.6354166666666666</v>
      </c>
      <c r="BC68" s="51">
        <v>0.14583333333333334</v>
      </c>
      <c r="BD68" s="56">
        <f t="shared" si="20"/>
        <v>23.510416666666664</v>
      </c>
      <c r="BE68" s="136">
        <f t="shared" si="15"/>
        <v>0</v>
      </c>
      <c r="BF68" s="51">
        <v>0.6354166666666666</v>
      </c>
      <c r="BG68" s="51">
        <v>0.14583333333333334</v>
      </c>
      <c r="BH68" s="56">
        <f t="shared" si="21"/>
        <v>23.510416666666664</v>
      </c>
      <c r="BI68" s="136">
        <f t="shared" si="16"/>
        <v>0</v>
      </c>
      <c r="BJ68" s="58">
        <v>5</v>
      </c>
      <c r="BK68" s="59">
        <v>0</v>
      </c>
      <c r="BL68" s="59">
        <v>0.008912037037037038</v>
      </c>
      <c r="BM68" s="60">
        <f t="shared" si="17"/>
        <v>0.008912037037037038</v>
      </c>
      <c r="BN68" s="207">
        <v>54</v>
      </c>
      <c r="BO68" s="207">
        <v>4</v>
      </c>
      <c r="BP68" s="215" t="s">
        <v>474</v>
      </c>
      <c r="BQ68" s="44" t="s">
        <v>485</v>
      </c>
      <c r="BR68" s="44" t="s">
        <v>489</v>
      </c>
      <c r="BS68" s="44" t="s">
        <v>102</v>
      </c>
      <c r="BT68" s="44" t="s">
        <v>63</v>
      </c>
      <c r="BU68" s="44" t="s">
        <v>63</v>
      </c>
      <c r="BV68" s="44" t="s">
        <v>63</v>
      </c>
      <c r="BW68" s="44" t="s">
        <v>63</v>
      </c>
      <c r="BX68" s="44" t="s">
        <v>85</v>
      </c>
      <c r="BY68" s="53"/>
      <c r="BZ68" s="44"/>
      <c r="CA68" s="45" t="s">
        <v>497</v>
      </c>
      <c r="CB68" s="44" t="s">
        <v>102</v>
      </c>
      <c r="CC68" s="44" t="s">
        <v>63</v>
      </c>
      <c r="CD68" s="44" t="s">
        <v>63</v>
      </c>
      <c r="CE68" s="44" t="s">
        <v>63</v>
      </c>
      <c r="CF68" s="44" t="s">
        <v>63</v>
      </c>
      <c r="CG68" s="44" t="s">
        <v>63</v>
      </c>
      <c r="CH68" s="62" t="s">
        <v>498</v>
      </c>
    </row>
    <row r="69" spans="1:86" ht="13.5">
      <c r="A69" s="48">
        <v>5</v>
      </c>
      <c r="B69" s="45">
        <v>5</v>
      </c>
      <c r="C69" s="50" t="s">
        <v>74</v>
      </c>
      <c r="D69" s="51">
        <v>0.611111111111111</v>
      </c>
      <c r="E69" s="224" t="s">
        <v>226</v>
      </c>
      <c r="F69" s="51">
        <v>0.15277777777777776</v>
      </c>
      <c r="G69" s="51" t="s">
        <v>223</v>
      </c>
      <c r="H69" s="52">
        <f t="shared" si="33"/>
        <v>764.4</v>
      </c>
      <c r="I69" s="51">
        <v>0.6354166666666666</v>
      </c>
      <c r="J69" s="231" t="s">
        <v>226</v>
      </c>
      <c r="K69" s="51">
        <v>0.15625</v>
      </c>
      <c r="L69" s="51">
        <v>23.520833333333332</v>
      </c>
      <c r="M69" s="90">
        <v>0.6131944444444445</v>
      </c>
      <c r="N69" s="240" t="s">
        <v>226</v>
      </c>
      <c r="O69" s="90">
        <v>0.1638888888888889</v>
      </c>
      <c r="P69" s="90">
        <f t="shared" si="27"/>
        <v>23.550694444444442</v>
      </c>
      <c r="Q69" s="51">
        <v>0.625</v>
      </c>
      <c r="R69" s="224" t="s">
        <v>226</v>
      </c>
      <c r="S69" s="51">
        <v>0.16666666666666666</v>
      </c>
      <c r="T69" s="51">
        <f t="shared" si="28"/>
        <v>23.541666666666668</v>
      </c>
      <c r="U69" s="51">
        <v>0.625</v>
      </c>
      <c r="V69" s="224" t="s">
        <v>226</v>
      </c>
      <c r="W69" s="51">
        <v>0.16666666666666666</v>
      </c>
      <c r="X69" s="51">
        <f t="shared" si="29"/>
        <v>23.541666666666668</v>
      </c>
      <c r="Y69" s="53">
        <f t="shared" si="30"/>
        <v>0.611111111111111</v>
      </c>
      <c r="Z69" s="53">
        <f t="shared" si="31"/>
        <v>0.1638888888888889</v>
      </c>
      <c r="AA69" s="53">
        <f t="shared" si="32"/>
        <v>0.5527777777777779</v>
      </c>
      <c r="AB69" s="53">
        <f t="shared" si="34"/>
        <v>0.7256944444444444</v>
      </c>
      <c r="AC69" s="53">
        <f t="shared" si="35"/>
        <v>0.28888888888888886</v>
      </c>
      <c r="AD69" s="54">
        <f aca="true" t="shared" si="36" ref="AD69:AD132">IF(AB69&lt;=AC69,AC69-AB69,AC69+24-AB69)</f>
        <v>23.563194444444445</v>
      </c>
      <c r="AE69" s="64">
        <v>0.611111111111111</v>
      </c>
      <c r="AF69" s="51">
        <v>0.15277777777777776</v>
      </c>
      <c r="AG69" s="56">
        <f t="shared" si="18"/>
        <v>23.541666666666668</v>
      </c>
      <c r="AH69" s="136">
        <f aca="true" t="shared" si="37" ref="AH69:AH132">IF($G69="",0,IF(OR(AG69="",AG69="-"),VALUE(LEFT(TEXT($G69,"hh:mm"),2))+VALUE(RIGHT(TEXT($G69,"hh:mm"),2)/60),IF($G69-AG69&lt;=0,0,VALUE(LEFT(TEXT(($G69-AG69),"hh:mm"),2))+VALUE(RIGHT(TEXT(($G69-AG69),"hh:mm"),2)/60))))</f>
        <v>0</v>
      </c>
      <c r="AI69" s="51">
        <v>0.611111111111111</v>
      </c>
      <c r="AJ69" s="51">
        <v>0.15555555555555556</v>
      </c>
      <c r="AK69" s="56">
        <f t="shared" si="19"/>
        <v>23.544444444444444</v>
      </c>
      <c r="AL69" s="136">
        <f aca="true" t="shared" si="38" ref="AL69:AL132">IF($G69="",0,IF(OR(AK69="",AK69="-"),VALUE(LEFT(TEXT($G69,"hh:mm"),2))+VALUE(RIGHT(TEXT($G69,"hh:mm"),2)/60),IF($G69-AK69&lt;=0,0,VALUE(LEFT(TEXT(($G69-AK69),"hh:mm"),2))+VALUE(RIGHT(TEXT(($G69-AK69),"hh:mm"),2)/60))))</f>
        <v>0</v>
      </c>
      <c r="AM69" s="51">
        <v>0.6131944444444445</v>
      </c>
      <c r="AN69" s="51">
        <v>0.16319444444444445</v>
      </c>
      <c r="AO69" s="56">
        <f t="shared" si="22"/>
        <v>23.549999999999997</v>
      </c>
      <c r="AP69" s="51">
        <v>0.6131944444444445</v>
      </c>
      <c r="AQ69" s="51">
        <v>0.16319444444444445</v>
      </c>
      <c r="AR69" s="56">
        <f t="shared" si="23"/>
        <v>23.549999999999997</v>
      </c>
      <c r="AS69" s="51">
        <v>0.6131944444444445</v>
      </c>
      <c r="AT69" s="51">
        <v>0.1638888888888889</v>
      </c>
      <c r="AU69" s="56">
        <f t="shared" si="26"/>
        <v>23.550694444444442</v>
      </c>
      <c r="AV69" s="51"/>
      <c r="AW69" s="51"/>
      <c r="AX69" s="56">
        <f t="shared" si="24"/>
      </c>
      <c r="AY69" s="51">
        <v>0.611111111111111</v>
      </c>
      <c r="AZ69" s="51">
        <v>0.1673611111111111</v>
      </c>
      <c r="BA69" s="56">
        <f t="shared" si="25"/>
        <v>23.556250000000002</v>
      </c>
      <c r="BB69" s="51">
        <v>0.6354166666666666</v>
      </c>
      <c r="BC69" s="51">
        <v>0.15625</v>
      </c>
      <c r="BD69" s="56">
        <f t="shared" si="20"/>
        <v>23.520833333333332</v>
      </c>
      <c r="BE69" s="136">
        <f aca="true" t="shared" si="39" ref="BE69:BE132">IF($L69="",0,IF(OR(BD69="",BD69="-"),VALUE(LEFT(TEXT($L69,"hh:mm"),2))+VALUE(RIGHT(TEXT($L69,"hh:mm"),2)/60),IF($L69-BD69&lt;=0,0,VALUE(LEFT(TEXT(($L69-BD69),"hh:mm"),2))+VALUE(RIGHT(TEXT(($L69-BD69),"hh:mm"),2)/60))))</f>
        <v>0</v>
      </c>
      <c r="BF69" s="51">
        <v>0.6354166666666666</v>
      </c>
      <c r="BG69" s="51">
        <v>0.15625</v>
      </c>
      <c r="BH69" s="56">
        <f t="shared" si="21"/>
        <v>23.520833333333332</v>
      </c>
      <c r="BI69" s="136">
        <f aca="true" t="shared" si="40" ref="BI69:BI132">IF($L69="",0,IF(OR(BH69="",BH69="-"),VALUE(LEFT(TEXT($L69,"hh:mm"),2))+VALUE(RIGHT(TEXT($L69,"hh:mm"),2)/60),IF($L69-BH69&lt;=0,0,VALUE(LEFT(TEXT(($L69-BH69),"hh:mm"),2))+VALUE(RIGHT(TEXT(($L69-BH69),"hh:mm"),2)/60))))</f>
        <v>0</v>
      </c>
      <c r="BJ69" s="58">
        <v>5</v>
      </c>
      <c r="BK69" s="59">
        <v>0.008912037037037038</v>
      </c>
      <c r="BL69" s="59">
        <v>0.018032407407407407</v>
      </c>
      <c r="BM69" s="60">
        <f aca="true" t="shared" si="41" ref="BM69:BM132">IF(OR(BK69="",BL69=""),"",IF(BL69&gt;=BK69,BL69-BK69,BL69+24-BK69))</f>
        <v>0.009120370370370369</v>
      </c>
      <c r="BN69" s="207">
        <v>55</v>
      </c>
      <c r="BO69" s="207">
        <v>4</v>
      </c>
      <c r="BP69" s="215" t="s">
        <v>474</v>
      </c>
      <c r="BQ69" s="44" t="s">
        <v>485</v>
      </c>
      <c r="BR69" s="44" t="s">
        <v>499</v>
      </c>
      <c r="BS69" s="44" t="s">
        <v>102</v>
      </c>
      <c r="BT69" s="44" t="s">
        <v>63</v>
      </c>
      <c r="BU69" s="44" t="s">
        <v>63</v>
      </c>
      <c r="BV69" s="44" t="s">
        <v>63</v>
      </c>
      <c r="BW69" s="44" t="s">
        <v>63</v>
      </c>
      <c r="BX69" s="44" t="s">
        <v>85</v>
      </c>
      <c r="BY69" s="53"/>
      <c r="BZ69" s="44"/>
      <c r="CA69" s="45" t="s">
        <v>497</v>
      </c>
      <c r="CB69" s="44" t="s">
        <v>102</v>
      </c>
      <c r="CC69" s="44" t="s">
        <v>63</v>
      </c>
      <c r="CD69" s="44" t="s">
        <v>63</v>
      </c>
      <c r="CE69" s="44" t="s">
        <v>63</v>
      </c>
      <c r="CF69" s="44" t="s">
        <v>63</v>
      </c>
      <c r="CG69" s="44" t="s">
        <v>63</v>
      </c>
      <c r="CH69" s="62" t="s">
        <v>500</v>
      </c>
    </row>
    <row r="70" spans="1:86" ht="33.75">
      <c r="A70" s="48">
        <v>5</v>
      </c>
      <c r="B70" s="45">
        <v>6</v>
      </c>
      <c r="C70" s="50" t="s">
        <v>78</v>
      </c>
      <c r="D70" s="51">
        <v>0.611111111111111</v>
      </c>
      <c r="E70" s="224" t="s">
        <v>227</v>
      </c>
      <c r="F70" s="51">
        <v>0.15277777777777776</v>
      </c>
      <c r="G70" s="51" t="s">
        <v>223</v>
      </c>
      <c r="H70" s="52">
        <f t="shared" si="33"/>
        <v>764.4</v>
      </c>
      <c r="I70" s="51">
        <v>0.6354166666666666</v>
      </c>
      <c r="J70" s="231" t="s">
        <v>227</v>
      </c>
      <c r="K70" s="51">
        <v>0.15625</v>
      </c>
      <c r="L70" s="51">
        <v>23.520833333333332</v>
      </c>
      <c r="M70" s="90">
        <v>0.611111111111111</v>
      </c>
      <c r="N70" s="240" t="s">
        <v>227</v>
      </c>
      <c r="O70" s="90">
        <v>0.16597222222222222</v>
      </c>
      <c r="P70" s="90">
        <f t="shared" si="27"/>
        <v>23.554861111111112</v>
      </c>
      <c r="Q70" s="51">
        <v>0.625</v>
      </c>
      <c r="R70" s="224" t="s">
        <v>227</v>
      </c>
      <c r="S70" s="51">
        <v>0.16666666666666666</v>
      </c>
      <c r="T70" s="51">
        <f t="shared" si="28"/>
        <v>23.541666666666668</v>
      </c>
      <c r="U70" s="51">
        <v>0.625</v>
      </c>
      <c r="V70" s="224" t="s">
        <v>227</v>
      </c>
      <c r="W70" s="51">
        <v>0.16666666666666666</v>
      </c>
      <c r="X70" s="51">
        <f t="shared" si="29"/>
        <v>23.541666666666668</v>
      </c>
      <c r="Y70" s="53">
        <f t="shared" si="30"/>
        <v>0.611111111111111</v>
      </c>
      <c r="Z70" s="53">
        <f t="shared" si="31"/>
        <v>0.16597222222222222</v>
      </c>
      <c r="AA70" s="53">
        <f t="shared" si="32"/>
        <v>0.5548611111111111</v>
      </c>
      <c r="AB70" s="53">
        <f t="shared" si="34"/>
        <v>0.7256944444444444</v>
      </c>
      <c r="AC70" s="53">
        <f t="shared" si="35"/>
        <v>0.2909722222222222</v>
      </c>
      <c r="AD70" s="54">
        <f t="shared" si="36"/>
        <v>23.56527777777778</v>
      </c>
      <c r="AE70" s="64">
        <v>0.611111111111111</v>
      </c>
      <c r="AF70" s="51">
        <v>0.15277777777777776</v>
      </c>
      <c r="AG70" s="56">
        <f t="shared" si="18"/>
        <v>23.541666666666668</v>
      </c>
      <c r="AH70" s="136">
        <f t="shared" si="37"/>
        <v>0</v>
      </c>
      <c r="AI70" s="51">
        <v>0.611111111111111</v>
      </c>
      <c r="AJ70" s="51">
        <v>0.15486111111111112</v>
      </c>
      <c r="AK70" s="56">
        <f t="shared" si="19"/>
        <v>23.54375</v>
      </c>
      <c r="AL70" s="136">
        <f t="shared" si="38"/>
        <v>0</v>
      </c>
      <c r="AM70" s="51">
        <v>0.611111111111111</v>
      </c>
      <c r="AN70" s="51">
        <v>0.16527777777777777</v>
      </c>
      <c r="AO70" s="56">
        <f t="shared" si="22"/>
        <v>23.554166666666667</v>
      </c>
      <c r="AP70" s="51">
        <v>0.6118055555555556</v>
      </c>
      <c r="AQ70" s="51">
        <v>0.16527777777777777</v>
      </c>
      <c r="AR70" s="56">
        <f t="shared" si="23"/>
        <v>23.553472222222222</v>
      </c>
      <c r="AS70" s="51">
        <v>0.611111111111111</v>
      </c>
      <c r="AT70" s="51">
        <v>0.16597222222222222</v>
      </c>
      <c r="AU70" s="56">
        <f t="shared" si="26"/>
        <v>23.554861111111112</v>
      </c>
      <c r="AV70" s="51"/>
      <c r="AW70" s="51"/>
      <c r="AX70" s="56">
        <f t="shared" si="24"/>
      </c>
      <c r="AY70" s="51">
        <v>0.611111111111111</v>
      </c>
      <c r="AZ70" s="51">
        <v>0.17222222222222225</v>
      </c>
      <c r="BA70" s="56">
        <f t="shared" si="25"/>
        <v>23.56111111111111</v>
      </c>
      <c r="BB70" s="51">
        <v>0.6354166666666666</v>
      </c>
      <c r="BC70" s="51">
        <v>0.15277777777777776</v>
      </c>
      <c r="BD70" s="56">
        <f t="shared" si="20"/>
        <v>23.51736111111111</v>
      </c>
      <c r="BE70" s="136">
        <f t="shared" si="39"/>
        <v>0.08333333333333333</v>
      </c>
      <c r="BF70" s="51">
        <v>0.6354166666666666</v>
      </c>
      <c r="BG70" s="51">
        <v>0.15625</v>
      </c>
      <c r="BH70" s="56">
        <f t="shared" si="21"/>
        <v>23.520833333333332</v>
      </c>
      <c r="BI70" s="136">
        <f t="shared" si="40"/>
        <v>0</v>
      </c>
      <c r="BJ70" s="58">
        <v>5</v>
      </c>
      <c r="BK70" s="59">
        <v>0.018032407407407407</v>
      </c>
      <c r="BL70" s="59">
        <v>0.027233796296296298</v>
      </c>
      <c r="BM70" s="60">
        <f t="shared" si="41"/>
        <v>0.009201388888888891</v>
      </c>
      <c r="BN70" s="207">
        <v>56</v>
      </c>
      <c r="BO70" s="208">
        <v>4</v>
      </c>
      <c r="BP70" s="215" t="s">
        <v>474</v>
      </c>
      <c r="BQ70" s="44" t="s">
        <v>485</v>
      </c>
      <c r="BR70" s="44" t="s">
        <v>489</v>
      </c>
      <c r="BS70" s="44" t="s">
        <v>102</v>
      </c>
      <c r="BT70" s="44" t="s">
        <v>63</v>
      </c>
      <c r="BU70" s="44" t="s">
        <v>63</v>
      </c>
      <c r="BV70" s="44" t="s">
        <v>63</v>
      </c>
      <c r="BW70" s="44" t="s">
        <v>63</v>
      </c>
      <c r="BX70" s="44" t="s">
        <v>85</v>
      </c>
      <c r="BY70" s="53"/>
      <c r="BZ70" s="44"/>
      <c r="CA70" s="45" t="s">
        <v>497</v>
      </c>
      <c r="CB70" s="44" t="s">
        <v>102</v>
      </c>
      <c r="CC70" s="44" t="s">
        <v>63</v>
      </c>
      <c r="CD70" s="44" t="s">
        <v>63</v>
      </c>
      <c r="CE70" s="44" t="s">
        <v>63</v>
      </c>
      <c r="CF70" s="44" t="s">
        <v>63</v>
      </c>
      <c r="CG70" s="44" t="s">
        <v>63</v>
      </c>
      <c r="CH70" s="62" t="s">
        <v>618</v>
      </c>
    </row>
    <row r="71" spans="1:86" ht="33.75">
      <c r="A71" s="48">
        <v>5</v>
      </c>
      <c r="B71" s="45">
        <v>7</v>
      </c>
      <c r="C71" s="50" t="s">
        <v>83</v>
      </c>
      <c r="D71" s="51">
        <v>0.611111111111111</v>
      </c>
      <c r="E71" s="224" t="s">
        <v>228</v>
      </c>
      <c r="F71" s="51">
        <v>0.17361111111111113</v>
      </c>
      <c r="G71" s="51" t="s">
        <v>229</v>
      </c>
      <c r="H71" s="52">
        <f t="shared" si="33"/>
        <v>793.8</v>
      </c>
      <c r="I71" s="51">
        <v>0.625</v>
      </c>
      <c r="J71" s="231" t="s">
        <v>228</v>
      </c>
      <c r="K71" s="51">
        <v>0.15625</v>
      </c>
      <c r="L71" s="51">
        <v>23.53125</v>
      </c>
      <c r="M71" s="90">
        <v>0.6090277777777778</v>
      </c>
      <c r="N71" s="240" t="s">
        <v>228</v>
      </c>
      <c r="O71" s="90">
        <v>0.16805555555555554</v>
      </c>
      <c r="P71" s="90">
        <f t="shared" si="27"/>
        <v>23.559027777777775</v>
      </c>
      <c r="Q71" s="51">
        <v>0.6145833333333334</v>
      </c>
      <c r="R71" s="224" t="s">
        <v>228</v>
      </c>
      <c r="S71" s="51">
        <v>0.16666666666666666</v>
      </c>
      <c r="T71" s="51">
        <f t="shared" si="28"/>
        <v>23.552083333333336</v>
      </c>
      <c r="U71" s="51">
        <v>0.6145833333333334</v>
      </c>
      <c r="V71" s="224" t="s">
        <v>228</v>
      </c>
      <c r="W71" s="51">
        <v>0.16666666666666666</v>
      </c>
      <c r="X71" s="51">
        <f t="shared" si="29"/>
        <v>23.552083333333336</v>
      </c>
      <c r="Y71" s="53">
        <f t="shared" si="30"/>
        <v>0.6090277777777778</v>
      </c>
      <c r="Z71" s="53">
        <v>0.17361111111111113</v>
      </c>
      <c r="AA71" s="53">
        <f t="shared" si="32"/>
        <v>0.5645833333333333</v>
      </c>
      <c r="AB71" s="53">
        <f t="shared" si="34"/>
        <v>0.7236111111111112</v>
      </c>
      <c r="AC71" s="53">
        <f t="shared" si="35"/>
        <v>0.29861111111111116</v>
      </c>
      <c r="AD71" s="54">
        <f t="shared" si="36"/>
        <v>23.575</v>
      </c>
      <c r="AE71" s="64">
        <v>0.611111111111111</v>
      </c>
      <c r="AF71" s="51">
        <v>0.17361111111111113</v>
      </c>
      <c r="AG71" s="56">
        <f t="shared" si="18"/>
        <v>23.5625</v>
      </c>
      <c r="AH71" s="136">
        <f t="shared" si="37"/>
        <v>0</v>
      </c>
      <c r="AI71" s="51">
        <v>0.6104166666666667</v>
      </c>
      <c r="AJ71" s="51">
        <v>0.1763888888888889</v>
      </c>
      <c r="AK71" s="56">
        <f t="shared" si="19"/>
        <v>23.56597222222222</v>
      </c>
      <c r="AL71" s="136">
        <f t="shared" si="38"/>
        <v>0</v>
      </c>
      <c r="AM71" s="51">
        <v>0.6090277777777778</v>
      </c>
      <c r="AN71" s="51">
        <v>0.1673611111111111</v>
      </c>
      <c r="AO71" s="56">
        <f t="shared" si="22"/>
        <v>23.558333333333334</v>
      </c>
      <c r="AP71" s="51">
        <v>0.6090277777777778</v>
      </c>
      <c r="AQ71" s="51">
        <v>0.1673611111111111</v>
      </c>
      <c r="AR71" s="56">
        <f t="shared" si="23"/>
        <v>23.558333333333334</v>
      </c>
      <c r="AS71" s="51">
        <v>0.6090277777777778</v>
      </c>
      <c r="AT71" s="51">
        <v>0.16805555555555554</v>
      </c>
      <c r="AU71" s="56">
        <f t="shared" si="26"/>
        <v>23.559027777777775</v>
      </c>
      <c r="AV71" s="51"/>
      <c r="AW71" s="51"/>
      <c r="AX71" s="56">
        <f t="shared" si="24"/>
      </c>
      <c r="AY71" s="51">
        <v>0.6090277777777778</v>
      </c>
      <c r="AZ71" s="51">
        <v>0.16805555555555554</v>
      </c>
      <c r="BA71" s="56">
        <f t="shared" si="25"/>
        <v>23.559027777777775</v>
      </c>
      <c r="BB71" s="51">
        <v>0.625</v>
      </c>
      <c r="BC71" s="51">
        <v>0.15625</v>
      </c>
      <c r="BD71" s="56">
        <f t="shared" si="20"/>
        <v>23.53125</v>
      </c>
      <c r="BE71" s="136">
        <f t="shared" si="39"/>
        <v>0</v>
      </c>
      <c r="BF71" s="51">
        <v>0.625</v>
      </c>
      <c r="BG71" s="51">
        <v>0.15625</v>
      </c>
      <c r="BH71" s="56">
        <f t="shared" si="21"/>
        <v>23.53125</v>
      </c>
      <c r="BI71" s="136">
        <f t="shared" si="40"/>
        <v>0</v>
      </c>
      <c r="BJ71" s="58">
        <v>5</v>
      </c>
      <c r="BK71" s="59">
        <v>0.027233796296296298</v>
      </c>
      <c r="BL71" s="59">
        <v>0.03640046296296296</v>
      </c>
      <c r="BM71" s="60">
        <f t="shared" si="41"/>
        <v>0.009166666666666663</v>
      </c>
      <c r="BN71" s="207">
        <v>57</v>
      </c>
      <c r="BO71" s="207">
        <v>4</v>
      </c>
      <c r="BP71" s="215" t="s">
        <v>474</v>
      </c>
      <c r="BQ71" s="44" t="s">
        <v>485</v>
      </c>
      <c r="BR71" s="44" t="s">
        <v>502</v>
      </c>
      <c r="BS71" s="44" t="s">
        <v>112</v>
      </c>
      <c r="BT71" s="44" t="s">
        <v>63</v>
      </c>
      <c r="BU71" s="44" t="s">
        <v>63</v>
      </c>
      <c r="BV71" s="44" t="s">
        <v>63</v>
      </c>
      <c r="BW71" s="44" t="s">
        <v>63</v>
      </c>
      <c r="BX71" s="44" t="s">
        <v>64</v>
      </c>
      <c r="BY71" s="53">
        <v>0.8541666666666666</v>
      </c>
      <c r="BZ71" s="44" t="s">
        <v>65</v>
      </c>
      <c r="CA71" s="45" t="s">
        <v>66</v>
      </c>
      <c r="CB71" s="44" t="s">
        <v>62</v>
      </c>
      <c r="CC71" s="44" t="s">
        <v>63</v>
      </c>
      <c r="CD71" s="44" t="s">
        <v>63</v>
      </c>
      <c r="CE71" s="44" t="s">
        <v>63</v>
      </c>
      <c r="CF71" s="44" t="s">
        <v>63</v>
      </c>
      <c r="CG71" s="44" t="s">
        <v>63</v>
      </c>
      <c r="CH71" s="62" t="s">
        <v>501</v>
      </c>
    </row>
    <row r="72" spans="1:88" ht="13.5">
      <c r="A72" s="48">
        <v>5</v>
      </c>
      <c r="B72" s="45">
        <v>8</v>
      </c>
      <c r="C72" s="50" t="s">
        <v>87</v>
      </c>
      <c r="D72" s="51">
        <v>0.6041666666666666</v>
      </c>
      <c r="E72" s="224" t="s">
        <v>230</v>
      </c>
      <c r="F72" s="51">
        <v>0.16666666666666666</v>
      </c>
      <c r="G72" s="51" t="s">
        <v>229</v>
      </c>
      <c r="H72" s="52">
        <f t="shared" si="33"/>
        <v>793.8</v>
      </c>
      <c r="I72" s="51">
        <v>0.6354166666666666</v>
      </c>
      <c r="J72" s="231" t="s">
        <v>230</v>
      </c>
      <c r="K72" s="51">
        <v>0.15625</v>
      </c>
      <c r="L72" s="51">
        <v>23.520833333333332</v>
      </c>
      <c r="M72" s="90">
        <v>0.6069444444444444</v>
      </c>
      <c r="N72" s="240" t="s">
        <v>230</v>
      </c>
      <c r="O72" s="90">
        <v>0.17013888888888887</v>
      </c>
      <c r="P72" s="90">
        <f t="shared" si="27"/>
        <v>23.563194444444445</v>
      </c>
      <c r="Q72" s="51">
        <v>0.6145833333333334</v>
      </c>
      <c r="R72" s="224" t="s">
        <v>230</v>
      </c>
      <c r="S72" s="51">
        <v>0.16666666666666666</v>
      </c>
      <c r="T72" s="51">
        <f t="shared" si="28"/>
        <v>23.552083333333336</v>
      </c>
      <c r="U72" s="51">
        <v>0.6145833333333334</v>
      </c>
      <c r="V72" s="224" t="s">
        <v>230</v>
      </c>
      <c r="W72" s="51">
        <v>0.16666666666666666</v>
      </c>
      <c r="X72" s="51">
        <f t="shared" si="29"/>
        <v>23.552083333333336</v>
      </c>
      <c r="Y72" s="53">
        <f t="shared" si="30"/>
        <v>0.6041666666666666</v>
      </c>
      <c r="Z72" s="53">
        <f t="shared" si="31"/>
        <v>0.17013888888888887</v>
      </c>
      <c r="AA72" s="53">
        <f t="shared" si="32"/>
        <v>0.5659722222222222</v>
      </c>
      <c r="AB72" s="53">
        <f t="shared" si="34"/>
        <v>0.71875</v>
      </c>
      <c r="AC72" s="53">
        <f t="shared" si="35"/>
        <v>0.29513888888888884</v>
      </c>
      <c r="AD72" s="54">
        <f t="shared" si="36"/>
        <v>23.57638888888889</v>
      </c>
      <c r="AE72" s="64">
        <v>0.6041666666666666</v>
      </c>
      <c r="AF72" s="51">
        <v>0.16666666666666666</v>
      </c>
      <c r="AG72" s="56">
        <f t="shared" si="18"/>
        <v>23.5625</v>
      </c>
      <c r="AH72" s="136">
        <f t="shared" si="37"/>
        <v>0</v>
      </c>
      <c r="AI72" s="51">
        <v>0.6034722222222222</v>
      </c>
      <c r="AJ72" s="51">
        <v>0.16944444444444443</v>
      </c>
      <c r="AK72" s="56">
        <f t="shared" si="19"/>
        <v>23.56597222222222</v>
      </c>
      <c r="AL72" s="136">
        <f t="shared" si="38"/>
        <v>0</v>
      </c>
      <c r="AM72" s="51">
        <v>0.6069444444444444</v>
      </c>
      <c r="AN72" s="51">
        <v>0.16944444444444443</v>
      </c>
      <c r="AO72" s="56">
        <f t="shared" si="22"/>
        <v>23.5625</v>
      </c>
      <c r="AP72" s="51">
        <v>0.6069444444444444</v>
      </c>
      <c r="AQ72" s="51">
        <v>0.16944444444444443</v>
      </c>
      <c r="AR72" s="56">
        <f t="shared" si="23"/>
        <v>23.5625</v>
      </c>
      <c r="AS72" s="51">
        <v>0.6069444444444444</v>
      </c>
      <c r="AT72" s="51">
        <v>0.16944444444444443</v>
      </c>
      <c r="AU72" s="56">
        <f t="shared" si="26"/>
        <v>23.5625</v>
      </c>
      <c r="AV72" s="51"/>
      <c r="AW72" s="51"/>
      <c r="AX72" s="56">
        <f t="shared" si="24"/>
      </c>
      <c r="AY72" s="51">
        <v>0.6041666666666666</v>
      </c>
      <c r="AZ72" s="51">
        <v>0.17152777777777775</v>
      </c>
      <c r="BA72" s="56">
        <f t="shared" si="25"/>
        <v>23.56736111111111</v>
      </c>
      <c r="BB72" s="51">
        <v>0.6354166666666666</v>
      </c>
      <c r="BC72" s="51">
        <v>0.15625</v>
      </c>
      <c r="BD72" s="56">
        <f t="shared" si="20"/>
        <v>23.520833333333332</v>
      </c>
      <c r="BE72" s="136">
        <f t="shared" si="39"/>
        <v>0</v>
      </c>
      <c r="BF72" s="51">
        <v>0.6354166666666666</v>
      </c>
      <c r="BG72" s="51">
        <v>0.15625</v>
      </c>
      <c r="BH72" s="56">
        <f t="shared" si="21"/>
        <v>23.520833333333332</v>
      </c>
      <c r="BI72" s="136">
        <f t="shared" si="40"/>
        <v>0</v>
      </c>
      <c r="BJ72" s="58">
        <v>5</v>
      </c>
      <c r="BK72" s="59">
        <v>0.03640046296296296</v>
      </c>
      <c r="BL72" s="59">
        <v>0.04569444444444445</v>
      </c>
      <c r="BM72" s="60">
        <f t="shared" si="41"/>
        <v>0.009293981481481486</v>
      </c>
      <c r="BN72" s="207">
        <v>58</v>
      </c>
      <c r="BO72" s="207">
        <v>4</v>
      </c>
      <c r="BP72" s="215" t="s">
        <v>474</v>
      </c>
      <c r="BQ72" s="44" t="s">
        <v>485</v>
      </c>
      <c r="BR72" s="44" t="s">
        <v>503</v>
      </c>
      <c r="BS72" s="44" t="s">
        <v>62</v>
      </c>
      <c r="BT72" s="44" t="s">
        <v>63</v>
      </c>
      <c r="BU72" s="44" t="s">
        <v>63</v>
      </c>
      <c r="BV72" s="44" t="s">
        <v>63</v>
      </c>
      <c r="BW72" s="44" t="s">
        <v>63</v>
      </c>
      <c r="BX72" s="44" t="s">
        <v>64</v>
      </c>
      <c r="BY72" s="53">
        <v>0.041666666666666664</v>
      </c>
      <c r="BZ72" s="44" t="s">
        <v>65</v>
      </c>
      <c r="CA72" s="45" t="s">
        <v>504</v>
      </c>
      <c r="CB72" s="44" t="s">
        <v>62</v>
      </c>
      <c r="CC72" s="44" t="s">
        <v>63</v>
      </c>
      <c r="CD72" s="44" t="s">
        <v>63</v>
      </c>
      <c r="CE72" s="44" t="s">
        <v>63</v>
      </c>
      <c r="CF72" s="44" t="s">
        <v>63</v>
      </c>
      <c r="CG72" s="44" t="s">
        <v>63</v>
      </c>
      <c r="CH72" s="62"/>
      <c r="CI72" s="65">
        <v>0.6104166666666667</v>
      </c>
      <c r="CJ72" s="65">
        <v>0.19930555555555554</v>
      </c>
    </row>
    <row r="73" spans="1:89" ht="22.5">
      <c r="A73" s="48">
        <v>5</v>
      </c>
      <c r="B73" s="45">
        <v>9</v>
      </c>
      <c r="C73" s="50" t="s">
        <v>90</v>
      </c>
      <c r="D73" s="51">
        <v>0.7152777777777778</v>
      </c>
      <c r="E73" s="224" t="s">
        <v>231</v>
      </c>
      <c r="F73" s="51">
        <v>0.17361111111111113</v>
      </c>
      <c r="G73" s="51" t="s">
        <v>218</v>
      </c>
      <c r="H73" s="52">
        <f t="shared" si="33"/>
        <v>646.8</v>
      </c>
      <c r="I73" s="71">
        <v>0.7291666666666666</v>
      </c>
      <c r="J73" s="231" t="s">
        <v>231</v>
      </c>
      <c r="K73" s="51">
        <v>0.15625</v>
      </c>
      <c r="L73" s="51">
        <v>23.510416666666668</v>
      </c>
      <c r="M73" s="90">
        <v>0.6048611111111112</v>
      </c>
      <c r="N73" s="240" t="s">
        <v>231</v>
      </c>
      <c r="O73" s="90">
        <v>0.17222222222222225</v>
      </c>
      <c r="P73" s="90">
        <f t="shared" si="27"/>
        <v>23.567361111111108</v>
      </c>
      <c r="Q73" s="51">
        <v>0.6145833333333334</v>
      </c>
      <c r="R73" s="224" t="s">
        <v>231</v>
      </c>
      <c r="S73" s="51">
        <v>0.16666666666666666</v>
      </c>
      <c r="T73" s="51">
        <f t="shared" si="28"/>
        <v>23.552083333333336</v>
      </c>
      <c r="U73" s="51">
        <v>0.6145833333333334</v>
      </c>
      <c r="V73" s="224" t="s">
        <v>231</v>
      </c>
      <c r="W73" s="51">
        <v>0.16666666666666666</v>
      </c>
      <c r="X73" s="51">
        <f t="shared" si="29"/>
        <v>23.552083333333336</v>
      </c>
      <c r="Y73" s="53">
        <f t="shared" si="30"/>
        <v>0.6048611111111112</v>
      </c>
      <c r="Z73" s="53">
        <v>0.17361111111111113</v>
      </c>
      <c r="AA73" s="53">
        <f t="shared" si="32"/>
        <v>0.56875</v>
      </c>
      <c r="AB73" s="53">
        <f t="shared" si="34"/>
        <v>0.7194444444444446</v>
      </c>
      <c r="AC73" s="53">
        <f t="shared" si="35"/>
        <v>0.29861111111111116</v>
      </c>
      <c r="AD73" s="54">
        <f t="shared" si="36"/>
        <v>23.579166666666666</v>
      </c>
      <c r="AE73" s="64">
        <v>0.7152777777777778</v>
      </c>
      <c r="AF73" s="51">
        <v>0.17361111111111113</v>
      </c>
      <c r="AG73" s="56">
        <f t="shared" si="18"/>
        <v>23.458333333333332</v>
      </c>
      <c r="AH73" s="136">
        <f t="shared" si="37"/>
        <v>0</v>
      </c>
      <c r="AI73" s="51">
        <v>0.7152777777777778</v>
      </c>
      <c r="AJ73" s="51">
        <v>0.1763888888888889</v>
      </c>
      <c r="AK73" s="56">
        <f t="shared" si="19"/>
        <v>23.46111111111111</v>
      </c>
      <c r="AL73" s="136">
        <f t="shared" si="38"/>
        <v>0</v>
      </c>
      <c r="AM73" s="51">
        <v>0.6048611111111112</v>
      </c>
      <c r="AN73" s="51">
        <v>0.17152777777777775</v>
      </c>
      <c r="AO73" s="56">
        <f t="shared" si="22"/>
        <v>23.566666666666666</v>
      </c>
      <c r="AP73" s="51">
        <v>0.6048611111111112</v>
      </c>
      <c r="AQ73" s="51">
        <v>0.17152777777777775</v>
      </c>
      <c r="AR73" s="56">
        <f t="shared" si="23"/>
        <v>23.566666666666666</v>
      </c>
      <c r="AS73" s="51">
        <v>0.6048611111111112</v>
      </c>
      <c r="AT73" s="51">
        <v>0.17152777777777775</v>
      </c>
      <c r="AU73" s="56">
        <f t="shared" si="26"/>
        <v>23.566666666666666</v>
      </c>
      <c r="AV73" s="51"/>
      <c r="AW73" s="51"/>
      <c r="AX73" s="56">
        <f t="shared" si="24"/>
      </c>
      <c r="AY73" s="51">
        <v>0.6048611111111112</v>
      </c>
      <c r="AZ73" s="51">
        <v>0.17361111111111113</v>
      </c>
      <c r="BA73" s="56">
        <f t="shared" si="25"/>
        <v>23.568749999999998</v>
      </c>
      <c r="BB73" s="51">
        <v>0.7291666666666666</v>
      </c>
      <c r="BC73" s="51">
        <v>0.15625</v>
      </c>
      <c r="BD73" s="56">
        <f t="shared" si="20"/>
        <v>23.427083333333332</v>
      </c>
      <c r="BE73" s="136">
        <f t="shared" si="39"/>
        <v>2</v>
      </c>
      <c r="BF73" s="51">
        <v>0.7291666666666666</v>
      </c>
      <c r="BG73" s="51">
        <v>0.15625</v>
      </c>
      <c r="BH73" s="56">
        <f t="shared" si="21"/>
        <v>23.427083333333332</v>
      </c>
      <c r="BI73" s="136">
        <f t="shared" si="40"/>
        <v>2</v>
      </c>
      <c r="BJ73" s="58">
        <v>5</v>
      </c>
      <c r="BK73" s="59">
        <v>0.04569444444444445</v>
      </c>
      <c r="BL73" s="59">
        <v>0.055</v>
      </c>
      <c r="BM73" s="60">
        <f t="shared" si="41"/>
        <v>0.009305555555555553</v>
      </c>
      <c r="BN73" s="207">
        <v>59</v>
      </c>
      <c r="BO73" s="207">
        <v>3</v>
      </c>
      <c r="BP73" s="215" t="s">
        <v>474</v>
      </c>
      <c r="BQ73" s="44" t="s">
        <v>485</v>
      </c>
      <c r="BR73" s="44" t="s">
        <v>73</v>
      </c>
      <c r="BS73" s="44" t="s">
        <v>62</v>
      </c>
      <c r="BT73" s="44" t="s">
        <v>63</v>
      </c>
      <c r="BU73" s="44" t="s">
        <v>63</v>
      </c>
      <c r="BV73" s="44" t="s">
        <v>63</v>
      </c>
      <c r="BW73" s="44" t="s">
        <v>63</v>
      </c>
      <c r="BX73" s="44" t="s">
        <v>85</v>
      </c>
      <c r="BY73" s="53"/>
      <c r="BZ73" s="44"/>
      <c r="CA73" s="45" t="s">
        <v>86</v>
      </c>
      <c r="CB73" s="44" t="s">
        <v>62</v>
      </c>
      <c r="CC73" s="44" t="s">
        <v>63</v>
      </c>
      <c r="CD73" s="44" t="s">
        <v>63</v>
      </c>
      <c r="CE73" s="44" t="s">
        <v>63</v>
      </c>
      <c r="CF73" s="44" t="s">
        <v>63</v>
      </c>
      <c r="CG73" s="44" t="s">
        <v>63</v>
      </c>
      <c r="CH73" s="62" t="s">
        <v>505</v>
      </c>
      <c r="CI73" s="102" t="s">
        <v>1003</v>
      </c>
      <c r="CJ73" s="102" t="s">
        <v>1004</v>
      </c>
      <c r="CK73" t="s">
        <v>1005</v>
      </c>
    </row>
    <row r="74" spans="1:86" ht="106.5" customHeight="1">
      <c r="A74" s="48">
        <v>5</v>
      </c>
      <c r="B74" s="45">
        <v>10</v>
      </c>
      <c r="C74" s="50" t="s">
        <v>57</v>
      </c>
      <c r="D74" s="51">
        <v>0.7986111111111112</v>
      </c>
      <c r="E74" s="224" t="s">
        <v>232</v>
      </c>
      <c r="F74" s="51">
        <v>0.17361111111111113</v>
      </c>
      <c r="G74" s="51" t="s">
        <v>156</v>
      </c>
      <c r="H74" s="52">
        <f t="shared" si="33"/>
        <v>529.2</v>
      </c>
      <c r="I74" s="51">
        <v>0.8125</v>
      </c>
      <c r="J74" s="231" t="s">
        <v>232</v>
      </c>
      <c r="K74" s="51">
        <v>0.16666666666666666</v>
      </c>
      <c r="L74" s="51">
        <v>23.354166666666668</v>
      </c>
      <c r="M74" s="90">
        <v>0.6027777777777777</v>
      </c>
      <c r="N74" s="240" t="s">
        <v>232</v>
      </c>
      <c r="O74" s="90">
        <v>0.17430555555555557</v>
      </c>
      <c r="P74" s="90">
        <f t="shared" si="27"/>
        <v>23.571527777777778</v>
      </c>
      <c r="Q74" s="51">
        <v>0.6145833333333334</v>
      </c>
      <c r="R74" s="224" t="s">
        <v>232</v>
      </c>
      <c r="S74" s="51">
        <v>0.17708333333333334</v>
      </c>
      <c r="T74" s="51">
        <f t="shared" si="28"/>
        <v>23.5625</v>
      </c>
      <c r="U74" s="51">
        <v>0.6145833333333334</v>
      </c>
      <c r="V74" s="224" t="s">
        <v>232</v>
      </c>
      <c r="W74" s="51">
        <v>0.17708333333333334</v>
      </c>
      <c r="X74" s="51">
        <f t="shared" si="29"/>
        <v>23.5625</v>
      </c>
      <c r="Y74" s="53">
        <f t="shared" si="30"/>
        <v>0.6027777777777777</v>
      </c>
      <c r="Z74" s="53">
        <f t="shared" si="31"/>
        <v>0.17430555555555557</v>
      </c>
      <c r="AA74" s="53">
        <f t="shared" si="32"/>
        <v>0.5715277777777777</v>
      </c>
      <c r="AB74" s="53">
        <f t="shared" si="34"/>
        <v>0.7173611111111111</v>
      </c>
      <c r="AC74" s="53">
        <f t="shared" si="35"/>
        <v>0.2993055555555556</v>
      </c>
      <c r="AD74" s="54">
        <f t="shared" si="36"/>
        <v>23.581944444444446</v>
      </c>
      <c r="AE74" s="64">
        <v>0.7986111111111112</v>
      </c>
      <c r="AF74" s="51">
        <v>0.17361111111111113</v>
      </c>
      <c r="AG74" s="56">
        <f t="shared" si="18"/>
        <v>23.375</v>
      </c>
      <c r="AH74" s="136">
        <f t="shared" si="37"/>
        <v>0</v>
      </c>
      <c r="AI74" s="51">
        <v>0.7986111111111112</v>
      </c>
      <c r="AJ74" s="51">
        <v>0.175</v>
      </c>
      <c r="AK74" s="56">
        <f t="shared" si="19"/>
        <v>23.37638888888889</v>
      </c>
      <c r="AL74" s="136">
        <f t="shared" si="38"/>
        <v>0</v>
      </c>
      <c r="AM74" s="51">
        <v>0.6027777777777777</v>
      </c>
      <c r="AN74" s="51">
        <v>0.17361111111111113</v>
      </c>
      <c r="AO74" s="56">
        <f t="shared" si="22"/>
        <v>23.570833333333333</v>
      </c>
      <c r="AP74" s="51">
        <v>0.6034722222222222</v>
      </c>
      <c r="AQ74" s="51">
        <v>0.17361111111111113</v>
      </c>
      <c r="AR74" s="56">
        <f t="shared" si="23"/>
        <v>23.570138888888888</v>
      </c>
      <c r="AS74" s="51">
        <v>0.6027777777777777</v>
      </c>
      <c r="AT74" s="51">
        <v>0.17361111111111113</v>
      </c>
      <c r="AU74" s="56">
        <f t="shared" si="26"/>
        <v>23.570833333333333</v>
      </c>
      <c r="AV74" s="51"/>
      <c r="AW74" s="51"/>
      <c r="AX74" s="56">
        <f t="shared" si="24"/>
      </c>
      <c r="AY74" s="51">
        <v>0.6027777777777777</v>
      </c>
      <c r="AZ74" s="51">
        <v>0.17569444444444446</v>
      </c>
      <c r="BA74" s="56">
        <f t="shared" si="25"/>
        <v>23.572916666666668</v>
      </c>
      <c r="BB74" s="51">
        <v>0.8125</v>
      </c>
      <c r="BC74" s="51">
        <v>0.16666666666666666</v>
      </c>
      <c r="BD74" s="56">
        <f t="shared" si="20"/>
        <v>23.354166666666668</v>
      </c>
      <c r="BE74" s="136">
        <f t="shared" si="39"/>
        <v>0</v>
      </c>
      <c r="BF74" s="51">
        <v>0.8125</v>
      </c>
      <c r="BG74" s="51">
        <v>0.16666666666666666</v>
      </c>
      <c r="BH74" s="56">
        <f t="shared" si="21"/>
        <v>23.354166666666668</v>
      </c>
      <c r="BI74" s="136">
        <f t="shared" si="40"/>
        <v>0</v>
      </c>
      <c r="BJ74" s="58">
        <v>5</v>
      </c>
      <c r="BK74" s="59">
        <v>0.055</v>
      </c>
      <c r="BL74" s="59">
        <v>0.06439814814814815</v>
      </c>
      <c r="BM74" s="60">
        <f t="shared" si="41"/>
        <v>0.009398148148148149</v>
      </c>
      <c r="BN74" s="207">
        <v>60</v>
      </c>
      <c r="BO74" s="207">
        <v>3</v>
      </c>
      <c r="BP74" s="215" t="s">
        <v>474</v>
      </c>
      <c r="BQ74" s="44" t="s">
        <v>485</v>
      </c>
      <c r="BR74" s="44" t="s">
        <v>73</v>
      </c>
      <c r="BS74" s="44" t="s">
        <v>62</v>
      </c>
      <c r="BT74" s="44" t="s">
        <v>63</v>
      </c>
      <c r="BU74" s="44" t="s">
        <v>63</v>
      </c>
      <c r="BV74" s="44" t="s">
        <v>63</v>
      </c>
      <c r="BW74" s="44" t="s">
        <v>63</v>
      </c>
      <c r="BX74" s="44" t="s">
        <v>64</v>
      </c>
      <c r="BY74" s="99" t="s">
        <v>506</v>
      </c>
      <c r="BZ74" s="44" t="s">
        <v>65</v>
      </c>
      <c r="CA74" s="45" t="s">
        <v>71</v>
      </c>
      <c r="CB74" s="44" t="s">
        <v>62</v>
      </c>
      <c r="CC74" s="44" t="s">
        <v>63</v>
      </c>
      <c r="CD74" s="44" t="s">
        <v>63</v>
      </c>
      <c r="CE74" s="44" t="s">
        <v>63</v>
      </c>
      <c r="CF74" s="44" t="s">
        <v>63</v>
      </c>
      <c r="CG74" s="44" t="s">
        <v>63</v>
      </c>
      <c r="CH74" s="62" t="s">
        <v>507</v>
      </c>
    </row>
    <row r="75" spans="1:89" ht="13.5">
      <c r="A75" s="48">
        <v>5</v>
      </c>
      <c r="B75" s="45">
        <v>11</v>
      </c>
      <c r="C75" s="50" t="s">
        <v>67</v>
      </c>
      <c r="D75" s="51">
        <v>0.8819444444444445</v>
      </c>
      <c r="E75" s="224" t="s">
        <v>233</v>
      </c>
      <c r="F75" s="51">
        <v>0.17361111111111113</v>
      </c>
      <c r="G75" s="51" t="s">
        <v>183</v>
      </c>
      <c r="H75" s="52">
        <f t="shared" si="33"/>
        <v>411.59999999999997</v>
      </c>
      <c r="I75" s="51">
        <v>0.8958333333333334</v>
      </c>
      <c r="J75" s="231" t="s">
        <v>233</v>
      </c>
      <c r="K75" s="51">
        <v>0.16666666666666666</v>
      </c>
      <c r="L75" s="51">
        <v>23.270833333333336</v>
      </c>
      <c r="M75" s="90">
        <v>0.6006944444444444</v>
      </c>
      <c r="N75" s="240" t="s">
        <v>233</v>
      </c>
      <c r="O75" s="90">
        <v>0.1763888888888889</v>
      </c>
      <c r="P75" s="90">
        <f t="shared" si="27"/>
        <v>23.575694444444444</v>
      </c>
      <c r="Q75" s="51">
        <v>0.6145833333333334</v>
      </c>
      <c r="R75" s="224" t="s">
        <v>233</v>
      </c>
      <c r="S75" s="51">
        <v>0.17708333333333334</v>
      </c>
      <c r="T75" s="51">
        <f t="shared" si="28"/>
        <v>23.5625</v>
      </c>
      <c r="U75" s="80">
        <v>0.779861111111111</v>
      </c>
      <c r="V75" s="224" t="s">
        <v>233</v>
      </c>
      <c r="W75" s="51">
        <v>0.17708333333333334</v>
      </c>
      <c r="X75" s="51">
        <f t="shared" si="29"/>
        <v>23.397222222222222</v>
      </c>
      <c r="Y75" s="53">
        <f t="shared" si="30"/>
        <v>0.6006944444444444</v>
      </c>
      <c r="Z75" s="53">
        <f t="shared" si="31"/>
        <v>0.1763888888888889</v>
      </c>
      <c r="AA75" s="53">
        <f t="shared" si="32"/>
        <v>0.5756944444444445</v>
      </c>
      <c r="AB75" s="53">
        <f t="shared" si="34"/>
        <v>0.7152777777777778</v>
      </c>
      <c r="AC75" s="53">
        <f t="shared" si="35"/>
        <v>0.30138888888888893</v>
      </c>
      <c r="AD75" s="54">
        <f t="shared" si="36"/>
        <v>23.58611111111111</v>
      </c>
      <c r="AE75" s="64">
        <v>0.8819444444444445</v>
      </c>
      <c r="AF75" s="51">
        <v>0.17361111111111113</v>
      </c>
      <c r="AG75" s="56">
        <f t="shared" si="18"/>
        <v>23.291666666666668</v>
      </c>
      <c r="AH75" s="136">
        <f t="shared" si="37"/>
        <v>0</v>
      </c>
      <c r="AI75" s="51">
        <v>0.8819444444444445</v>
      </c>
      <c r="AJ75" s="51">
        <v>0.17569444444444446</v>
      </c>
      <c r="AK75" s="56">
        <f t="shared" si="19"/>
        <v>23.293750000000003</v>
      </c>
      <c r="AL75" s="136">
        <f t="shared" si="38"/>
        <v>0</v>
      </c>
      <c r="AM75" s="51">
        <v>0.6006944444444444</v>
      </c>
      <c r="AN75" s="51">
        <v>0.17569444444444446</v>
      </c>
      <c r="AO75" s="56">
        <f t="shared" si="22"/>
        <v>23.575000000000003</v>
      </c>
      <c r="AP75" s="51">
        <v>0.6013888888888889</v>
      </c>
      <c r="AQ75" s="51">
        <v>0.17500000000000002</v>
      </c>
      <c r="AR75" s="56">
        <f t="shared" si="23"/>
        <v>23.573611111111113</v>
      </c>
      <c r="AS75" s="51">
        <v>0.6006944444444444</v>
      </c>
      <c r="AT75" s="51">
        <v>0.17569444444444446</v>
      </c>
      <c r="AU75" s="56">
        <f t="shared" si="26"/>
        <v>23.575000000000003</v>
      </c>
      <c r="AV75" s="51"/>
      <c r="AW75" s="51"/>
      <c r="AX75" s="56">
        <f t="shared" si="24"/>
      </c>
      <c r="AY75" s="51">
        <v>0.6006944444444444</v>
      </c>
      <c r="AZ75" s="51">
        <v>0.17847222222222223</v>
      </c>
      <c r="BA75" s="56">
        <f t="shared" si="25"/>
        <v>23.57777777777778</v>
      </c>
      <c r="BB75" s="51">
        <v>0.8958333333333334</v>
      </c>
      <c r="BC75" s="51">
        <v>0.16666666666666666</v>
      </c>
      <c r="BD75" s="56">
        <f t="shared" si="20"/>
        <v>23.270833333333336</v>
      </c>
      <c r="BE75" s="136">
        <f t="shared" si="39"/>
        <v>0</v>
      </c>
      <c r="BF75" s="51">
        <v>0.8958333333333334</v>
      </c>
      <c r="BG75" s="51">
        <v>0.16666666666666666</v>
      </c>
      <c r="BH75" s="56">
        <f t="shared" si="21"/>
        <v>23.270833333333336</v>
      </c>
      <c r="BI75" s="136">
        <f t="shared" si="40"/>
        <v>0</v>
      </c>
      <c r="BJ75" s="58">
        <v>5</v>
      </c>
      <c r="BK75" s="59">
        <v>0.06439814814814815</v>
      </c>
      <c r="BL75" s="59">
        <v>0.07385416666666667</v>
      </c>
      <c r="BM75" s="60">
        <f t="shared" si="41"/>
        <v>0.009456018518518516</v>
      </c>
      <c r="BN75" s="207">
        <v>61</v>
      </c>
      <c r="BO75" s="207">
        <v>2</v>
      </c>
      <c r="BP75" s="215" t="s">
        <v>474</v>
      </c>
      <c r="BQ75" s="44" t="s">
        <v>485</v>
      </c>
      <c r="BR75" s="44" t="s">
        <v>508</v>
      </c>
      <c r="BS75" s="44" t="s">
        <v>62</v>
      </c>
      <c r="BT75" s="44" t="s">
        <v>63</v>
      </c>
      <c r="BU75" s="44" t="s">
        <v>63</v>
      </c>
      <c r="BV75" s="44" t="s">
        <v>63</v>
      </c>
      <c r="BW75" s="44" t="s">
        <v>63</v>
      </c>
      <c r="BX75" s="44" t="s">
        <v>64</v>
      </c>
      <c r="BY75" s="53">
        <v>0.041666666666666664</v>
      </c>
      <c r="BZ75" s="44" t="s">
        <v>65</v>
      </c>
      <c r="CA75" s="45" t="s">
        <v>509</v>
      </c>
      <c r="CB75" s="44" t="s">
        <v>62</v>
      </c>
      <c r="CC75" s="44" t="s">
        <v>63</v>
      </c>
      <c r="CD75" s="44" t="s">
        <v>63</v>
      </c>
      <c r="CE75" s="44" t="s">
        <v>63</v>
      </c>
      <c r="CF75" s="44" t="s">
        <v>63</v>
      </c>
      <c r="CG75" s="44" t="s">
        <v>63</v>
      </c>
      <c r="CH75" s="62"/>
      <c r="CK75" t="s">
        <v>1006</v>
      </c>
    </row>
    <row r="76" spans="1:86" ht="13.5">
      <c r="A76" s="48">
        <v>5</v>
      </c>
      <c r="B76" s="45">
        <v>12</v>
      </c>
      <c r="C76" s="50" t="s">
        <v>74</v>
      </c>
      <c r="D76" s="51">
        <v>0.9652777777777778</v>
      </c>
      <c r="E76" s="224" t="s">
        <v>234</v>
      </c>
      <c r="F76" s="51">
        <v>0.17361111111111113</v>
      </c>
      <c r="G76" s="51" t="s">
        <v>95</v>
      </c>
      <c r="H76" s="52">
        <f t="shared" si="33"/>
        <v>294</v>
      </c>
      <c r="I76" s="51">
        <v>0.9791666666666666</v>
      </c>
      <c r="J76" s="231" t="s">
        <v>234</v>
      </c>
      <c r="K76" s="51">
        <v>0.16666666666666666</v>
      </c>
      <c r="L76" s="51">
        <v>23.1875</v>
      </c>
      <c r="M76" s="90">
        <v>0.5986111111111111</v>
      </c>
      <c r="N76" s="240" t="s">
        <v>234</v>
      </c>
      <c r="O76" s="90">
        <v>0.17777777777777778</v>
      </c>
      <c r="P76" s="90">
        <f t="shared" si="27"/>
        <v>23.579166666666666</v>
      </c>
      <c r="Q76" s="51">
        <v>0.6041666666666666</v>
      </c>
      <c r="R76" s="224" t="s">
        <v>234</v>
      </c>
      <c r="S76" s="51">
        <v>0.17708333333333334</v>
      </c>
      <c r="T76" s="51">
        <f t="shared" si="28"/>
        <v>23.572916666666664</v>
      </c>
      <c r="U76" s="80">
        <v>0.8784722222222222</v>
      </c>
      <c r="V76" s="224" t="s">
        <v>234</v>
      </c>
      <c r="W76" s="51">
        <v>0.17708333333333334</v>
      </c>
      <c r="X76" s="51">
        <f t="shared" si="29"/>
        <v>23.29861111111111</v>
      </c>
      <c r="Y76" s="53">
        <f t="shared" si="30"/>
        <v>0.5986111111111111</v>
      </c>
      <c r="Z76" s="53">
        <f t="shared" si="31"/>
        <v>0.17777777777777778</v>
      </c>
      <c r="AA76" s="53">
        <f t="shared" si="32"/>
        <v>0.5791666666666667</v>
      </c>
      <c r="AB76" s="53">
        <f t="shared" si="34"/>
        <v>0.7131944444444445</v>
      </c>
      <c r="AC76" s="53">
        <f t="shared" si="35"/>
        <v>0.3027777777777778</v>
      </c>
      <c r="AD76" s="54">
        <f t="shared" si="36"/>
        <v>23.589583333333334</v>
      </c>
      <c r="AE76" s="64">
        <v>0.9652777777777778</v>
      </c>
      <c r="AF76" s="51">
        <v>0.17361111111111113</v>
      </c>
      <c r="AG76" s="56">
        <f t="shared" si="18"/>
        <v>23.208333333333332</v>
      </c>
      <c r="AH76" s="136">
        <f t="shared" si="37"/>
        <v>0</v>
      </c>
      <c r="AI76" s="51">
        <v>0.9652777777777778</v>
      </c>
      <c r="AJ76" s="51">
        <v>0.17430555555555557</v>
      </c>
      <c r="AK76" s="56">
        <f t="shared" si="19"/>
        <v>23.209027777777777</v>
      </c>
      <c r="AL76" s="136">
        <f t="shared" si="38"/>
        <v>0</v>
      </c>
      <c r="AM76" s="51">
        <v>0.5986111111111111</v>
      </c>
      <c r="AN76" s="51">
        <v>0.17777777777777778</v>
      </c>
      <c r="AO76" s="56">
        <f t="shared" si="22"/>
        <v>23.579166666666666</v>
      </c>
      <c r="AP76" s="51">
        <v>0.5986111111111111</v>
      </c>
      <c r="AQ76" s="51">
        <v>0.17708333333333334</v>
      </c>
      <c r="AR76" s="56">
        <f t="shared" si="23"/>
        <v>23.57847222222222</v>
      </c>
      <c r="AS76" s="51">
        <v>0.5986111111111111</v>
      </c>
      <c r="AT76" s="51">
        <v>0.17777777777777778</v>
      </c>
      <c r="AU76" s="56">
        <f t="shared" si="26"/>
        <v>23.579166666666666</v>
      </c>
      <c r="AV76" s="51"/>
      <c r="AW76" s="51"/>
      <c r="AX76" s="56">
        <f t="shared" si="24"/>
      </c>
      <c r="AY76" s="51">
        <v>0.5986111111111111</v>
      </c>
      <c r="AZ76" s="51">
        <v>0.17847222222222223</v>
      </c>
      <c r="BA76" s="56">
        <f t="shared" si="25"/>
        <v>23.57986111111111</v>
      </c>
      <c r="BB76" s="51">
        <v>0.9791666666666666</v>
      </c>
      <c r="BC76" s="51">
        <v>0.16666666666666666</v>
      </c>
      <c r="BD76" s="56">
        <f t="shared" si="20"/>
        <v>23.1875</v>
      </c>
      <c r="BE76" s="136">
        <f t="shared" si="39"/>
        <v>0</v>
      </c>
      <c r="BF76" s="51">
        <v>0.9791666666666666</v>
      </c>
      <c r="BG76" s="51">
        <v>0.16666666666666666</v>
      </c>
      <c r="BH76" s="56">
        <f t="shared" si="21"/>
        <v>23.1875</v>
      </c>
      <c r="BI76" s="136">
        <f t="shared" si="40"/>
        <v>0</v>
      </c>
      <c r="BJ76" s="58">
        <v>5</v>
      </c>
      <c r="BK76" s="59">
        <v>0.07385416666666667</v>
      </c>
      <c r="BL76" s="59">
        <v>0.08335648148148149</v>
      </c>
      <c r="BM76" s="60">
        <f t="shared" si="41"/>
        <v>0.009502314814814825</v>
      </c>
      <c r="BN76" s="207">
        <v>62</v>
      </c>
      <c r="BO76" s="207">
        <v>2</v>
      </c>
      <c r="BP76" s="215" t="s">
        <v>474</v>
      </c>
      <c r="BQ76" s="44" t="s">
        <v>485</v>
      </c>
      <c r="BR76" s="44" t="s">
        <v>510</v>
      </c>
      <c r="BS76" s="44" t="s">
        <v>62</v>
      </c>
      <c r="BT76" s="44" t="s">
        <v>63</v>
      </c>
      <c r="BU76" s="44" t="s">
        <v>63</v>
      </c>
      <c r="BV76" s="44" t="s">
        <v>63</v>
      </c>
      <c r="BW76" s="44" t="s">
        <v>63</v>
      </c>
      <c r="BX76" s="44" t="s">
        <v>85</v>
      </c>
      <c r="BY76" s="53"/>
      <c r="BZ76" s="44"/>
      <c r="CA76" s="45" t="s">
        <v>511</v>
      </c>
      <c r="CB76" s="44"/>
      <c r="CC76" s="44"/>
      <c r="CD76" s="44"/>
      <c r="CE76" s="44"/>
      <c r="CF76" s="44"/>
      <c r="CG76" s="44"/>
      <c r="CH76" s="62"/>
    </row>
    <row r="77" spans="1:86" ht="22.5">
      <c r="A77" s="48">
        <v>5</v>
      </c>
      <c r="B77" s="45">
        <v>13</v>
      </c>
      <c r="C77" s="50" t="s">
        <v>78</v>
      </c>
      <c r="D77" s="51"/>
      <c r="E77" s="224" t="s">
        <v>60</v>
      </c>
      <c r="F77" s="51"/>
      <c r="G77" s="51"/>
      <c r="H77" s="52">
        <f t="shared" si="33"/>
      </c>
      <c r="I77" s="51"/>
      <c r="J77" s="231" t="s">
        <v>60</v>
      </c>
      <c r="K77" s="51"/>
      <c r="L77" s="51" t="s">
        <v>60</v>
      </c>
      <c r="M77" s="94">
        <v>0.5972222222222222</v>
      </c>
      <c r="N77" s="240" t="s">
        <v>235</v>
      </c>
      <c r="O77" s="94">
        <v>0.1798611111111111</v>
      </c>
      <c r="P77" s="90">
        <f t="shared" si="27"/>
        <v>23.58263888888889</v>
      </c>
      <c r="Q77" s="72" t="s">
        <v>462</v>
      </c>
      <c r="R77" s="224" t="s">
        <v>235</v>
      </c>
      <c r="S77" s="79" t="s">
        <v>460</v>
      </c>
      <c r="T77" s="72" t="s">
        <v>461</v>
      </c>
      <c r="U77" s="80">
        <v>0.9645833333333332</v>
      </c>
      <c r="V77" s="224" t="s">
        <v>235</v>
      </c>
      <c r="W77" s="51">
        <v>0.17708333333333334</v>
      </c>
      <c r="X77" s="51">
        <f t="shared" si="29"/>
        <v>23.2125</v>
      </c>
      <c r="Y77" s="53">
        <f t="shared" si="30"/>
        <v>0.5972222222222222</v>
      </c>
      <c r="Z77" s="53">
        <f t="shared" si="31"/>
        <v>0.1798611111111111</v>
      </c>
      <c r="AA77" s="53">
        <f t="shared" si="32"/>
        <v>0.5826388888888888</v>
      </c>
      <c r="AB77" s="53">
        <f t="shared" si="34"/>
        <v>0.7118055555555556</v>
      </c>
      <c r="AC77" s="53">
        <f t="shared" si="35"/>
        <v>0.30486111111111114</v>
      </c>
      <c r="AD77" s="54">
        <f t="shared" si="36"/>
        <v>23.593055555555555</v>
      </c>
      <c r="AE77" s="103" t="s">
        <v>513</v>
      </c>
      <c r="AF77" s="51"/>
      <c r="AG77" s="56">
        <f t="shared" si="18"/>
      </c>
      <c r="AH77" s="136">
        <f t="shared" si="37"/>
        <v>0</v>
      </c>
      <c r="AI77" s="103" t="s">
        <v>513</v>
      </c>
      <c r="AJ77" s="51"/>
      <c r="AK77" s="56">
        <f t="shared" si="19"/>
      </c>
      <c r="AL77" s="136">
        <f t="shared" si="38"/>
        <v>0</v>
      </c>
      <c r="AM77" s="51">
        <v>0.5972222222222222</v>
      </c>
      <c r="AN77" s="51">
        <v>0.17916666666666667</v>
      </c>
      <c r="AO77" s="56">
        <f t="shared" si="22"/>
        <v>23.581944444444446</v>
      </c>
      <c r="AP77" s="51">
        <v>0.5972222222222222</v>
      </c>
      <c r="AQ77" s="51">
        <v>0.17916666666666667</v>
      </c>
      <c r="AR77" s="56">
        <f t="shared" si="23"/>
        <v>23.581944444444446</v>
      </c>
      <c r="AS77" s="51">
        <v>0.5972222222222222</v>
      </c>
      <c r="AT77" s="51">
        <v>0.17916666666666667</v>
      </c>
      <c r="AU77" s="56">
        <f t="shared" si="26"/>
        <v>23.581944444444446</v>
      </c>
      <c r="AV77" s="51"/>
      <c r="AW77" s="51"/>
      <c r="AX77" s="56">
        <f t="shared" si="24"/>
      </c>
      <c r="AY77" s="51">
        <v>0.5972222222222222</v>
      </c>
      <c r="AZ77" s="51">
        <v>0.1840277777777778</v>
      </c>
      <c r="BA77" s="56">
        <f t="shared" si="25"/>
        <v>23.586805555555557</v>
      </c>
      <c r="BB77" s="103" t="s">
        <v>513</v>
      </c>
      <c r="BC77" s="51"/>
      <c r="BD77" s="56">
        <f t="shared" si="20"/>
      </c>
      <c r="BE77" s="136">
        <f t="shared" si="39"/>
        <v>0</v>
      </c>
      <c r="BF77" s="103" t="s">
        <v>513</v>
      </c>
      <c r="BG77" s="51"/>
      <c r="BH77" s="56">
        <f t="shared" si="21"/>
      </c>
      <c r="BI77" s="136">
        <f t="shared" si="40"/>
        <v>0</v>
      </c>
      <c r="BJ77" s="58">
        <v>5</v>
      </c>
      <c r="BK77" s="59">
        <v>0.08335648148148149</v>
      </c>
      <c r="BL77" s="59">
        <v>0.09297453703703705</v>
      </c>
      <c r="BM77" s="60">
        <f t="shared" si="41"/>
        <v>0.00961805555555556</v>
      </c>
      <c r="BN77" s="207">
        <v>63</v>
      </c>
      <c r="BO77" s="207">
        <v>1</v>
      </c>
      <c r="BP77" s="215" t="s">
        <v>474</v>
      </c>
      <c r="BQ77" s="44" t="s">
        <v>485</v>
      </c>
      <c r="BR77" s="44" t="s">
        <v>489</v>
      </c>
      <c r="BS77" s="44" t="s">
        <v>102</v>
      </c>
      <c r="BT77" s="44" t="s">
        <v>63</v>
      </c>
      <c r="BU77" s="44" t="s">
        <v>63</v>
      </c>
      <c r="BV77" s="44" t="s">
        <v>63</v>
      </c>
      <c r="BW77" s="44" t="s">
        <v>63</v>
      </c>
      <c r="BX77" s="44" t="s">
        <v>85</v>
      </c>
      <c r="BY77" s="53"/>
      <c r="BZ77" s="44"/>
      <c r="CA77" s="45" t="s">
        <v>487</v>
      </c>
      <c r="CB77" s="44" t="s">
        <v>102</v>
      </c>
      <c r="CC77" s="44" t="s">
        <v>63</v>
      </c>
      <c r="CD77" s="44" t="s">
        <v>63</v>
      </c>
      <c r="CE77" s="44" t="s">
        <v>63</v>
      </c>
      <c r="CF77" s="44" t="s">
        <v>63</v>
      </c>
      <c r="CG77" s="44" t="s">
        <v>63</v>
      </c>
      <c r="CH77" s="62"/>
    </row>
    <row r="78" spans="1:86" ht="22.5">
      <c r="A78" s="48">
        <v>5</v>
      </c>
      <c r="B78" s="45">
        <v>14</v>
      </c>
      <c r="C78" s="50" t="s">
        <v>83</v>
      </c>
      <c r="D78" s="51">
        <v>0.04861111111111111</v>
      </c>
      <c r="E78" s="224" t="s">
        <v>235</v>
      </c>
      <c r="F78" s="51">
        <v>0.17361111111111113</v>
      </c>
      <c r="G78" s="51" t="s">
        <v>69</v>
      </c>
      <c r="H78" s="52">
        <f t="shared" si="33"/>
        <v>176.4</v>
      </c>
      <c r="I78" s="51">
        <v>0.0625</v>
      </c>
      <c r="J78" s="231" t="s">
        <v>235</v>
      </c>
      <c r="K78" s="51">
        <v>0.16666666666666666</v>
      </c>
      <c r="L78" s="51">
        <v>0.10416666666666666</v>
      </c>
      <c r="M78" s="95">
        <v>0.5951388888888889</v>
      </c>
      <c r="N78" s="239" t="s">
        <v>237</v>
      </c>
      <c r="O78" s="95">
        <v>0.18194444444444444</v>
      </c>
      <c r="P78" s="90">
        <f t="shared" si="27"/>
        <v>23.586805555555554</v>
      </c>
      <c r="Q78" s="81" t="s">
        <v>236</v>
      </c>
      <c r="R78" s="237" t="s">
        <v>237</v>
      </c>
      <c r="S78" s="81" t="s">
        <v>238</v>
      </c>
      <c r="T78" s="81" t="s">
        <v>239</v>
      </c>
      <c r="U78" s="82">
        <v>0.04583333333333334</v>
      </c>
      <c r="V78" s="237" t="s">
        <v>237</v>
      </c>
      <c r="W78" s="83">
        <v>0.17708333333333334</v>
      </c>
      <c r="X78" s="83">
        <f t="shared" si="29"/>
        <v>0.13125</v>
      </c>
      <c r="Y78" s="53">
        <v>0.5951388888888889</v>
      </c>
      <c r="Z78" s="53">
        <f t="shared" si="31"/>
        <v>0.18194444444444444</v>
      </c>
      <c r="AA78" s="53">
        <f t="shared" si="32"/>
        <v>0.5868055555555556</v>
      </c>
      <c r="AB78" s="53">
        <f t="shared" si="34"/>
        <v>0.7097222222222223</v>
      </c>
      <c r="AC78" s="53">
        <f t="shared" si="35"/>
        <v>0.30694444444444446</v>
      </c>
      <c r="AD78" s="54">
        <f t="shared" si="36"/>
        <v>23.59722222222222</v>
      </c>
      <c r="AE78" s="64">
        <v>0.04861111111111111</v>
      </c>
      <c r="AF78" s="51">
        <v>0.17361111111111113</v>
      </c>
      <c r="AG78" s="56">
        <f t="shared" si="18"/>
        <v>0.12500000000000003</v>
      </c>
      <c r="AH78" s="136">
        <f t="shared" si="37"/>
        <v>0</v>
      </c>
      <c r="AI78" s="51">
        <v>0.04861111111111111</v>
      </c>
      <c r="AJ78" s="51">
        <v>0.17361111111111113</v>
      </c>
      <c r="AK78" s="56">
        <f t="shared" si="19"/>
        <v>0.12500000000000003</v>
      </c>
      <c r="AL78" s="136">
        <f t="shared" si="38"/>
        <v>0</v>
      </c>
      <c r="AM78" s="51">
        <v>0.5951388888888889</v>
      </c>
      <c r="AN78" s="51">
        <v>0.18125</v>
      </c>
      <c r="AO78" s="56">
        <f t="shared" si="22"/>
        <v>23.58611111111111</v>
      </c>
      <c r="AP78" s="51">
        <v>0.5951388888888889</v>
      </c>
      <c r="AQ78" s="51">
        <v>0.18125</v>
      </c>
      <c r="AR78" s="56">
        <f t="shared" si="23"/>
        <v>23.58611111111111</v>
      </c>
      <c r="AS78" s="51">
        <v>0.05486111111111111</v>
      </c>
      <c r="AT78" s="51">
        <v>0.18125</v>
      </c>
      <c r="AU78" s="56">
        <f t="shared" si="26"/>
        <v>0.12638888888888888</v>
      </c>
      <c r="AV78" s="51"/>
      <c r="AW78" s="51"/>
      <c r="AX78" s="56">
        <f t="shared" si="24"/>
      </c>
      <c r="AY78" s="51">
        <v>0.5951388888888889</v>
      </c>
      <c r="AZ78" s="51">
        <v>0.1826388888888889</v>
      </c>
      <c r="BA78" s="56">
        <f t="shared" si="25"/>
        <v>23.5875</v>
      </c>
      <c r="BB78" s="51">
        <v>0.0625</v>
      </c>
      <c r="BC78" s="51">
        <v>0.16666666666666666</v>
      </c>
      <c r="BD78" s="56">
        <f t="shared" si="20"/>
        <v>0.10416666666666666</v>
      </c>
      <c r="BE78" s="136">
        <f t="shared" si="39"/>
        <v>0</v>
      </c>
      <c r="BF78" s="51">
        <v>0.0625</v>
      </c>
      <c r="BG78" s="51">
        <v>0.16666666666666666</v>
      </c>
      <c r="BH78" s="56">
        <f t="shared" si="21"/>
        <v>0.10416666666666666</v>
      </c>
      <c r="BI78" s="136">
        <f t="shared" si="40"/>
        <v>0</v>
      </c>
      <c r="BJ78" s="58">
        <v>5</v>
      </c>
      <c r="BK78" s="59">
        <v>0.09297453703703705</v>
      </c>
      <c r="BL78" s="59">
        <v>0.10259259259259258</v>
      </c>
      <c r="BM78" s="60">
        <f t="shared" si="41"/>
        <v>0.009618055555555532</v>
      </c>
      <c r="BN78" s="207">
        <v>64</v>
      </c>
      <c r="BO78" s="207">
        <v>4</v>
      </c>
      <c r="BP78" s="215" t="s">
        <v>512</v>
      </c>
      <c r="BQ78" s="44" t="s">
        <v>485</v>
      </c>
      <c r="BR78" s="44" t="s">
        <v>489</v>
      </c>
      <c r="BS78" s="44" t="s">
        <v>102</v>
      </c>
      <c r="BT78" s="44" t="s">
        <v>63</v>
      </c>
      <c r="BU78" s="44" t="s">
        <v>63</v>
      </c>
      <c r="BV78" s="44" t="s">
        <v>63</v>
      </c>
      <c r="BW78" s="44" t="s">
        <v>63</v>
      </c>
      <c r="BX78" s="44" t="s">
        <v>85</v>
      </c>
      <c r="BY78" s="53"/>
      <c r="BZ78" s="44"/>
      <c r="CA78" s="45" t="s">
        <v>487</v>
      </c>
      <c r="CB78" s="44" t="s">
        <v>514</v>
      </c>
      <c r="CC78" s="44" t="s">
        <v>63</v>
      </c>
      <c r="CD78" s="44" t="s">
        <v>63</v>
      </c>
      <c r="CE78" s="44" t="s">
        <v>63</v>
      </c>
      <c r="CF78" s="44" t="s">
        <v>63</v>
      </c>
      <c r="CG78" s="44" t="s">
        <v>63</v>
      </c>
      <c r="CH78" s="62"/>
    </row>
    <row r="79" spans="1:86" ht="22.5">
      <c r="A79" s="48">
        <v>5</v>
      </c>
      <c r="B79" s="45">
        <v>15</v>
      </c>
      <c r="C79" s="50" t="s">
        <v>87</v>
      </c>
      <c r="D79" s="51">
        <v>0.1388888888888889</v>
      </c>
      <c r="E79" s="224" t="s">
        <v>237</v>
      </c>
      <c r="F79" s="51">
        <v>0.18055555555555555</v>
      </c>
      <c r="G79" s="51" t="s">
        <v>144</v>
      </c>
      <c r="H79" s="52">
        <f t="shared" si="33"/>
        <v>58.8</v>
      </c>
      <c r="I79" s="51"/>
      <c r="J79" s="231" t="s">
        <v>60</v>
      </c>
      <c r="K79" s="51"/>
      <c r="L79" s="51" t="s">
        <v>60</v>
      </c>
      <c r="M79" s="95">
        <v>0.5930555555555556</v>
      </c>
      <c r="N79" s="239" t="s">
        <v>241</v>
      </c>
      <c r="O79" s="95">
        <v>0.18333333333333335</v>
      </c>
      <c r="P79" s="90">
        <f t="shared" si="27"/>
        <v>23.59027777777778</v>
      </c>
      <c r="Q79" s="81" t="s">
        <v>240</v>
      </c>
      <c r="R79" s="237" t="s">
        <v>241</v>
      </c>
      <c r="S79" s="81" t="s">
        <v>242</v>
      </c>
      <c r="T79" s="81" t="s">
        <v>243</v>
      </c>
      <c r="U79" s="82">
        <v>0.12361111111111112</v>
      </c>
      <c r="V79" s="237" t="s">
        <v>241</v>
      </c>
      <c r="W79" s="83">
        <v>0.17708333333333334</v>
      </c>
      <c r="X79" s="83">
        <f t="shared" si="29"/>
        <v>0.05347222222222223</v>
      </c>
      <c r="Y79" s="53">
        <v>0.5930555555555556</v>
      </c>
      <c r="Z79" s="53">
        <f t="shared" si="31"/>
        <v>0.18333333333333335</v>
      </c>
      <c r="AA79" s="53">
        <f t="shared" si="32"/>
        <v>0.5902777777777778</v>
      </c>
      <c r="AB79" s="53">
        <f t="shared" si="34"/>
        <v>0.7076388888888889</v>
      </c>
      <c r="AC79" s="53">
        <f t="shared" si="35"/>
        <v>0.30833333333333335</v>
      </c>
      <c r="AD79" s="54">
        <f t="shared" si="36"/>
        <v>23.600694444444443</v>
      </c>
      <c r="AE79" s="64">
        <v>0.1388888888888889</v>
      </c>
      <c r="AF79" s="51">
        <v>0.18055555555555555</v>
      </c>
      <c r="AG79" s="56">
        <f t="shared" si="18"/>
        <v>0.04166666666666666</v>
      </c>
      <c r="AH79" s="136">
        <f t="shared" si="37"/>
        <v>0</v>
      </c>
      <c r="AI79" s="51">
        <v>0.1388888888888889</v>
      </c>
      <c r="AJ79" s="51">
        <v>0.18055555555555555</v>
      </c>
      <c r="AK79" s="56">
        <f t="shared" si="19"/>
        <v>0.04166666666666666</v>
      </c>
      <c r="AL79" s="136">
        <f t="shared" si="38"/>
        <v>0</v>
      </c>
      <c r="AM79" s="79" t="s">
        <v>518</v>
      </c>
      <c r="AN79" s="79" t="s">
        <v>519</v>
      </c>
      <c r="AO79" s="56"/>
      <c r="AP79" s="79" t="s">
        <v>517</v>
      </c>
      <c r="AQ79" s="79" t="s">
        <v>516</v>
      </c>
      <c r="AR79" s="56"/>
      <c r="AS79" s="51">
        <v>0.1326388888888889</v>
      </c>
      <c r="AT79" s="51">
        <v>0.18333333333333335</v>
      </c>
      <c r="AU79" s="56">
        <f t="shared" si="26"/>
        <v>0.05069444444444446</v>
      </c>
      <c r="AV79" s="51"/>
      <c r="AW79" s="51"/>
      <c r="AX79" s="56">
        <f t="shared" si="24"/>
      </c>
      <c r="AY79" s="51">
        <v>0.59375</v>
      </c>
      <c r="AZ79" s="51">
        <v>0.1840277777777778</v>
      </c>
      <c r="BA79" s="56">
        <f t="shared" si="25"/>
        <v>23.59027777777778</v>
      </c>
      <c r="BB79" s="51" t="s">
        <v>515</v>
      </c>
      <c r="BC79" s="51" t="s">
        <v>515</v>
      </c>
      <c r="BD79" s="56" t="str">
        <f t="shared" si="20"/>
        <v>-</v>
      </c>
      <c r="BE79" s="136">
        <f t="shared" si="39"/>
        <v>0</v>
      </c>
      <c r="BF79" s="51" t="s">
        <v>515</v>
      </c>
      <c r="BG79" s="51" t="s">
        <v>515</v>
      </c>
      <c r="BH79" s="56" t="str">
        <f t="shared" si="21"/>
        <v>-</v>
      </c>
      <c r="BI79" s="136">
        <f t="shared" si="40"/>
        <v>0</v>
      </c>
      <c r="BJ79" s="58">
        <v>5</v>
      </c>
      <c r="BK79" s="59">
        <v>0.10259259259259258</v>
      </c>
      <c r="BL79" s="59">
        <v>0.11226851851851853</v>
      </c>
      <c r="BM79" s="60">
        <f t="shared" si="41"/>
        <v>0.009675925925925949</v>
      </c>
      <c r="BN79" s="207">
        <v>65</v>
      </c>
      <c r="BO79" s="207">
        <v>3</v>
      </c>
      <c r="BP79" s="215" t="s">
        <v>458</v>
      </c>
      <c r="BQ79" s="44" t="s">
        <v>493</v>
      </c>
      <c r="BR79" s="44" t="s">
        <v>489</v>
      </c>
      <c r="BS79" s="44" t="s">
        <v>514</v>
      </c>
      <c r="BT79" s="44" t="s">
        <v>63</v>
      </c>
      <c r="BU79" s="44" t="s">
        <v>63</v>
      </c>
      <c r="BV79" s="44" t="s">
        <v>63</v>
      </c>
      <c r="BW79" s="44" t="s">
        <v>63</v>
      </c>
      <c r="BX79" s="44" t="s">
        <v>85</v>
      </c>
      <c r="BY79" s="53"/>
      <c r="BZ79" s="44"/>
      <c r="CA79" s="45" t="s">
        <v>487</v>
      </c>
      <c r="CB79" s="44" t="s">
        <v>514</v>
      </c>
      <c r="CC79" s="44" t="s">
        <v>63</v>
      </c>
      <c r="CD79" s="44" t="s">
        <v>63</v>
      </c>
      <c r="CE79" s="44" t="s">
        <v>63</v>
      </c>
      <c r="CF79" s="44" t="s">
        <v>63</v>
      </c>
      <c r="CG79" s="44" t="s">
        <v>63</v>
      </c>
      <c r="CH79" s="62" t="s">
        <v>619</v>
      </c>
    </row>
    <row r="80" spans="1:86" ht="13.5">
      <c r="A80" s="48">
        <v>5</v>
      </c>
      <c r="B80" s="45">
        <v>16</v>
      </c>
      <c r="C80" s="50" t="s">
        <v>90</v>
      </c>
      <c r="D80" s="51"/>
      <c r="E80" s="224" t="s">
        <v>60</v>
      </c>
      <c r="F80" s="51"/>
      <c r="G80" s="51"/>
      <c r="H80" s="52">
        <f t="shared" si="33"/>
      </c>
      <c r="I80" s="51"/>
      <c r="J80" s="231" t="s">
        <v>60</v>
      </c>
      <c r="K80" s="51"/>
      <c r="L80" s="51" t="s">
        <v>60</v>
      </c>
      <c r="M80" s="93">
        <v>0.5916666666666667</v>
      </c>
      <c r="N80" s="239" t="s">
        <v>244</v>
      </c>
      <c r="O80" s="93">
        <v>0.18541666666666667</v>
      </c>
      <c r="P80" s="90">
        <f t="shared" si="27"/>
        <v>23.59375</v>
      </c>
      <c r="Q80" s="83">
        <f>M80</f>
        <v>0.5916666666666667</v>
      </c>
      <c r="R80" s="237" t="s">
        <v>244</v>
      </c>
      <c r="S80" s="82">
        <v>0.6256944444444444</v>
      </c>
      <c r="T80" s="83">
        <f t="shared" si="28"/>
        <v>0.03402777777777777</v>
      </c>
      <c r="U80" s="84">
        <f>M80</f>
        <v>0.5916666666666667</v>
      </c>
      <c r="V80" s="245" t="s">
        <v>244</v>
      </c>
      <c r="W80" s="84">
        <v>0.1875</v>
      </c>
      <c r="X80" s="84">
        <f t="shared" si="29"/>
        <v>23.595833333333335</v>
      </c>
      <c r="Y80" s="53">
        <f t="shared" si="30"/>
        <v>0.5916666666666667</v>
      </c>
      <c r="Z80" s="53">
        <f t="shared" si="31"/>
        <v>0.18541666666666667</v>
      </c>
      <c r="AA80" s="53">
        <f t="shared" si="32"/>
        <v>0.5937500000000001</v>
      </c>
      <c r="AB80" s="53">
        <f t="shared" si="34"/>
        <v>0.70625</v>
      </c>
      <c r="AC80" s="53">
        <f t="shared" si="35"/>
        <v>0.3104166666666667</v>
      </c>
      <c r="AD80" s="54">
        <f t="shared" si="36"/>
        <v>23.604166666666664</v>
      </c>
      <c r="AE80" s="64" t="s">
        <v>515</v>
      </c>
      <c r="AF80" s="64" t="s">
        <v>515</v>
      </c>
      <c r="AG80" s="56" t="str">
        <f t="shared" si="18"/>
        <v>-</v>
      </c>
      <c r="AH80" s="137">
        <f t="shared" si="37"/>
        <v>0</v>
      </c>
      <c r="AI80" s="64" t="s">
        <v>515</v>
      </c>
      <c r="AJ80" s="64" t="s">
        <v>515</v>
      </c>
      <c r="AK80" s="56" t="str">
        <f t="shared" si="19"/>
        <v>-</v>
      </c>
      <c r="AL80" s="137">
        <f t="shared" si="38"/>
        <v>0</v>
      </c>
      <c r="AM80" s="51">
        <v>0.5916666666666667</v>
      </c>
      <c r="AN80" s="51">
        <v>0.61875</v>
      </c>
      <c r="AO80" s="56">
        <f t="shared" si="22"/>
        <v>0.027083333333333348</v>
      </c>
      <c r="AP80" s="51">
        <v>0.5916666666666667</v>
      </c>
      <c r="AQ80" s="51">
        <v>0.6180555555555556</v>
      </c>
      <c r="AR80" s="56">
        <f t="shared" si="23"/>
        <v>0.026388888888888906</v>
      </c>
      <c r="AS80" s="64" t="s">
        <v>463</v>
      </c>
      <c r="AT80" s="64" t="s">
        <v>463</v>
      </c>
      <c r="AU80" s="56" t="str">
        <f t="shared" si="26"/>
        <v>-</v>
      </c>
      <c r="AV80" s="51"/>
      <c r="AW80" s="51"/>
      <c r="AX80" s="56">
        <f t="shared" si="24"/>
      </c>
      <c r="AY80" s="51">
        <v>0.5902777777777778</v>
      </c>
      <c r="AZ80" s="51">
        <v>0.8555555555555556</v>
      </c>
      <c r="BA80" s="56">
        <f t="shared" si="25"/>
        <v>0.26527777777777783</v>
      </c>
      <c r="BB80" s="64" t="s">
        <v>463</v>
      </c>
      <c r="BC80" s="64" t="s">
        <v>463</v>
      </c>
      <c r="BD80" s="56" t="str">
        <f t="shared" si="20"/>
        <v>-</v>
      </c>
      <c r="BE80" s="137">
        <f t="shared" si="39"/>
        <v>0</v>
      </c>
      <c r="BF80" s="64" t="s">
        <v>463</v>
      </c>
      <c r="BG80" s="64" t="s">
        <v>463</v>
      </c>
      <c r="BH80" s="56" t="str">
        <f t="shared" si="21"/>
        <v>-</v>
      </c>
      <c r="BI80" s="137">
        <f t="shared" si="40"/>
        <v>0</v>
      </c>
      <c r="BJ80" s="58">
        <v>5</v>
      </c>
      <c r="BK80" s="59">
        <v>0.11226851851851853</v>
      </c>
      <c r="BL80" s="59">
        <v>0.1166087962962963</v>
      </c>
      <c r="BM80" s="60">
        <f t="shared" si="41"/>
        <v>0.004340277777777762</v>
      </c>
      <c r="BN80" s="207">
        <v>66</v>
      </c>
      <c r="BO80" s="207">
        <v>2</v>
      </c>
      <c r="BP80" s="215" t="s">
        <v>458</v>
      </c>
      <c r="BQ80" s="44" t="s">
        <v>486</v>
      </c>
      <c r="BR80" s="44" t="s">
        <v>524</v>
      </c>
      <c r="BS80" s="44" t="s">
        <v>514</v>
      </c>
      <c r="BT80" s="44" t="s">
        <v>63</v>
      </c>
      <c r="BU80" s="44" t="s">
        <v>63</v>
      </c>
      <c r="BV80" s="44" t="s">
        <v>63</v>
      </c>
      <c r="BW80" s="44" t="s">
        <v>63</v>
      </c>
      <c r="BX80" s="44" t="s">
        <v>85</v>
      </c>
      <c r="BY80" s="53"/>
      <c r="BZ80" s="44"/>
      <c r="CA80" s="45"/>
      <c r="CB80" s="44" t="s">
        <v>102</v>
      </c>
      <c r="CC80" s="44" t="s">
        <v>63</v>
      </c>
      <c r="CD80" s="44" t="s">
        <v>63</v>
      </c>
      <c r="CE80" s="44" t="s">
        <v>63</v>
      </c>
      <c r="CF80" s="44" t="s">
        <v>63</v>
      </c>
      <c r="CG80" s="44" t="s">
        <v>63</v>
      </c>
      <c r="CH80" s="62" t="s">
        <v>620</v>
      </c>
    </row>
    <row r="81" spans="1:86" ht="22.5">
      <c r="A81" s="48">
        <v>5</v>
      </c>
      <c r="B81" s="45">
        <v>17</v>
      </c>
      <c r="C81" s="50" t="s">
        <v>57</v>
      </c>
      <c r="D81" s="51"/>
      <c r="E81" s="224" t="s">
        <v>60</v>
      </c>
      <c r="F81" s="51"/>
      <c r="G81" s="51"/>
      <c r="H81" s="52">
        <f t="shared" si="33"/>
      </c>
      <c r="I81" s="51"/>
      <c r="J81" s="231" t="s">
        <v>60</v>
      </c>
      <c r="K81" s="51"/>
      <c r="L81" s="51" t="s">
        <v>60</v>
      </c>
      <c r="M81" s="96">
        <v>0.5895833333333333</v>
      </c>
      <c r="N81" s="241" t="s">
        <v>245</v>
      </c>
      <c r="O81" s="96">
        <v>0.1875</v>
      </c>
      <c r="P81" s="90">
        <f t="shared" si="27"/>
        <v>23.597916666666666</v>
      </c>
      <c r="Q81" s="105">
        <f aca="true" t="shared" si="42" ref="Q81:Q103">M81</f>
        <v>0.5895833333333333</v>
      </c>
      <c r="R81" s="243" t="s">
        <v>245</v>
      </c>
      <c r="S81" s="105">
        <v>0.6458333333333334</v>
      </c>
      <c r="T81" s="105">
        <f t="shared" si="28"/>
        <v>0.05625000000000002</v>
      </c>
      <c r="U81" s="86">
        <f aca="true" t="shared" si="43" ref="U81:U101">M81</f>
        <v>0.5895833333333333</v>
      </c>
      <c r="V81" s="246" t="s">
        <v>245</v>
      </c>
      <c r="W81" s="86">
        <v>0.1875</v>
      </c>
      <c r="X81" s="86">
        <f t="shared" si="29"/>
        <v>23.597916666666666</v>
      </c>
      <c r="Y81" s="53">
        <f t="shared" si="30"/>
        <v>0.5895833333333333</v>
      </c>
      <c r="Z81" s="53">
        <f t="shared" si="31"/>
        <v>0.1875</v>
      </c>
      <c r="AA81" s="53">
        <f t="shared" si="32"/>
        <v>0.5979166666666667</v>
      </c>
      <c r="AB81" s="53">
        <f t="shared" si="34"/>
        <v>0.7041666666666667</v>
      </c>
      <c r="AC81" s="53">
        <f t="shared" si="35"/>
        <v>0.3125</v>
      </c>
      <c r="AD81" s="54">
        <f t="shared" si="36"/>
        <v>23.608333333333334</v>
      </c>
      <c r="AE81" s="64" t="s">
        <v>463</v>
      </c>
      <c r="AF81" s="64" t="s">
        <v>463</v>
      </c>
      <c r="AG81" s="56" t="str">
        <f t="shared" si="18"/>
        <v>-</v>
      </c>
      <c r="AH81" s="137">
        <f t="shared" si="37"/>
        <v>0</v>
      </c>
      <c r="AI81" s="64" t="s">
        <v>463</v>
      </c>
      <c r="AJ81" s="64" t="s">
        <v>463</v>
      </c>
      <c r="AK81" s="56" t="str">
        <f t="shared" si="19"/>
        <v>-</v>
      </c>
      <c r="AL81" s="137">
        <f t="shared" si="38"/>
        <v>0</v>
      </c>
      <c r="AM81" s="79" t="s">
        <v>522</v>
      </c>
      <c r="AN81" s="79" t="s">
        <v>523</v>
      </c>
      <c r="AO81" s="56"/>
      <c r="AP81" s="79" t="s">
        <v>520</v>
      </c>
      <c r="AQ81" s="79" t="s">
        <v>521</v>
      </c>
      <c r="AR81" s="56"/>
      <c r="AS81" s="64" t="s">
        <v>463</v>
      </c>
      <c r="AT81" s="64" t="s">
        <v>463</v>
      </c>
      <c r="AU81" s="56" t="str">
        <f t="shared" si="26"/>
        <v>-</v>
      </c>
      <c r="AV81" s="51"/>
      <c r="AW81" s="51"/>
      <c r="AX81" s="56">
        <f t="shared" si="24"/>
      </c>
      <c r="AY81" s="51">
        <v>0.5895833333333333</v>
      </c>
      <c r="AZ81" s="51">
        <v>0.9548611111111112</v>
      </c>
      <c r="BA81" s="56">
        <f t="shared" si="25"/>
        <v>0.3652777777777778</v>
      </c>
      <c r="BB81" s="64" t="s">
        <v>463</v>
      </c>
      <c r="BC81" s="64" t="s">
        <v>463</v>
      </c>
      <c r="BD81" s="56" t="str">
        <f t="shared" si="20"/>
        <v>-</v>
      </c>
      <c r="BE81" s="137">
        <f t="shared" si="39"/>
        <v>0</v>
      </c>
      <c r="BF81" s="64" t="s">
        <v>463</v>
      </c>
      <c r="BG81" s="64" t="s">
        <v>463</v>
      </c>
      <c r="BH81" s="56" t="str">
        <f t="shared" si="21"/>
        <v>-</v>
      </c>
      <c r="BI81" s="137">
        <f t="shared" si="40"/>
        <v>0</v>
      </c>
      <c r="BJ81" s="58">
        <v>5</v>
      </c>
      <c r="BK81" s="59">
        <v>0.1166087962962963</v>
      </c>
      <c r="BL81" s="59">
        <v>0.12260416666666667</v>
      </c>
      <c r="BM81" s="60">
        <f t="shared" si="41"/>
        <v>0.005995370370370373</v>
      </c>
      <c r="BN81" s="207">
        <v>67</v>
      </c>
      <c r="BO81" s="207">
        <v>2</v>
      </c>
      <c r="BP81" s="215" t="s">
        <v>458</v>
      </c>
      <c r="BQ81" s="44" t="s">
        <v>486</v>
      </c>
      <c r="BR81" s="44" t="s">
        <v>524</v>
      </c>
      <c r="BS81" s="44" t="s">
        <v>62</v>
      </c>
      <c r="BT81" s="44" t="s">
        <v>63</v>
      </c>
      <c r="BU81" s="44" t="s">
        <v>63</v>
      </c>
      <c r="BV81" s="44" t="s">
        <v>63</v>
      </c>
      <c r="BW81" s="44" t="s">
        <v>63</v>
      </c>
      <c r="BX81" s="44" t="s">
        <v>85</v>
      </c>
      <c r="BY81" s="53"/>
      <c r="BZ81" s="44"/>
      <c r="CA81" s="45"/>
      <c r="CB81" s="44" t="s">
        <v>514</v>
      </c>
      <c r="CC81" s="44" t="s">
        <v>63</v>
      </c>
      <c r="CD81" s="44" t="s">
        <v>63</v>
      </c>
      <c r="CE81" s="44" t="s">
        <v>63</v>
      </c>
      <c r="CF81" s="44" t="s">
        <v>63</v>
      </c>
      <c r="CG81" s="44" t="s">
        <v>63</v>
      </c>
      <c r="CH81" s="62" t="s">
        <v>630</v>
      </c>
    </row>
    <row r="82" spans="1:86" ht="13.5">
      <c r="A82" s="48">
        <v>5</v>
      </c>
      <c r="B82" s="45">
        <v>18</v>
      </c>
      <c r="C82" s="50" t="s">
        <v>67</v>
      </c>
      <c r="D82" s="51"/>
      <c r="E82" s="224" t="s">
        <v>60</v>
      </c>
      <c r="F82" s="51"/>
      <c r="G82" s="51"/>
      <c r="H82" s="52">
        <f t="shared" si="33"/>
      </c>
      <c r="I82" s="51"/>
      <c r="J82" s="231" t="s">
        <v>60</v>
      </c>
      <c r="K82" s="51"/>
      <c r="L82" s="51" t="s">
        <v>60</v>
      </c>
      <c r="M82" s="93">
        <v>0.5875</v>
      </c>
      <c r="N82" s="239" t="s">
        <v>246</v>
      </c>
      <c r="O82" s="93">
        <v>0.18888888888888888</v>
      </c>
      <c r="P82" s="90">
        <f t="shared" si="27"/>
        <v>23.60138888888889</v>
      </c>
      <c r="Q82" s="83">
        <f t="shared" si="42"/>
        <v>0.5875</v>
      </c>
      <c r="R82" s="237" t="s">
        <v>246</v>
      </c>
      <c r="S82" s="82">
        <v>0.6784722222222223</v>
      </c>
      <c r="T82" s="83">
        <f t="shared" si="28"/>
        <v>0.09097222222222223</v>
      </c>
      <c r="U82" s="84">
        <f t="shared" si="43"/>
        <v>0.5875</v>
      </c>
      <c r="V82" s="245" t="s">
        <v>246</v>
      </c>
      <c r="W82" s="84">
        <v>0.1875</v>
      </c>
      <c r="X82" s="84">
        <f t="shared" si="29"/>
        <v>23.6</v>
      </c>
      <c r="Y82" s="53">
        <f t="shared" si="30"/>
        <v>0.5875</v>
      </c>
      <c r="Z82" s="53">
        <f t="shared" si="31"/>
        <v>0.18888888888888888</v>
      </c>
      <c r="AA82" s="53">
        <f t="shared" si="32"/>
        <v>0.6013888888888889</v>
      </c>
      <c r="AB82" s="53">
        <f t="shared" si="34"/>
        <v>0.7020833333333334</v>
      </c>
      <c r="AC82" s="53">
        <f t="shared" si="35"/>
        <v>0.3138888888888889</v>
      </c>
      <c r="AD82" s="54">
        <f t="shared" si="36"/>
        <v>23.611805555555556</v>
      </c>
      <c r="AE82" s="64" t="s">
        <v>463</v>
      </c>
      <c r="AF82" s="64" t="s">
        <v>463</v>
      </c>
      <c r="AG82" s="56" t="str">
        <f t="shared" si="18"/>
        <v>-</v>
      </c>
      <c r="AH82" s="137">
        <f t="shared" si="37"/>
        <v>0</v>
      </c>
      <c r="AI82" s="64" t="s">
        <v>463</v>
      </c>
      <c r="AJ82" s="64" t="s">
        <v>463</v>
      </c>
      <c r="AK82" s="56" t="str">
        <f t="shared" si="19"/>
        <v>-</v>
      </c>
      <c r="AL82" s="137">
        <f t="shared" si="38"/>
        <v>0</v>
      </c>
      <c r="AM82" s="51">
        <v>0.5881944444444445</v>
      </c>
      <c r="AN82" s="51">
        <v>0.6708333333333334</v>
      </c>
      <c r="AO82" s="56">
        <f t="shared" si="22"/>
        <v>0.08263888888888893</v>
      </c>
      <c r="AP82" s="51">
        <v>0.5881944444444445</v>
      </c>
      <c r="AQ82" s="51">
        <v>0.6708333333333334</v>
      </c>
      <c r="AR82" s="56">
        <f t="shared" si="23"/>
        <v>0.08263888888888893</v>
      </c>
      <c r="AS82" s="64" t="s">
        <v>463</v>
      </c>
      <c r="AT82" s="64" t="s">
        <v>463</v>
      </c>
      <c r="AU82" s="56" t="str">
        <f t="shared" si="26"/>
        <v>-</v>
      </c>
      <c r="AV82" s="51"/>
      <c r="AW82" s="51"/>
      <c r="AX82" s="56">
        <f t="shared" si="24"/>
      </c>
      <c r="AY82" s="51">
        <v>0.5854166666666667</v>
      </c>
      <c r="AZ82" s="51">
        <v>0.9166666666666666</v>
      </c>
      <c r="BA82" s="56">
        <f t="shared" si="25"/>
        <v>0.33124999999999993</v>
      </c>
      <c r="BB82" s="64" t="s">
        <v>463</v>
      </c>
      <c r="BC82" s="64" t="s">
        <v>463</v>
      </c>
      <c r="BD82" s="56" t="str">
        <f t="shared" si="20"/>
        <v>-</v>
      </c>
      <c r="BE82" s="137">
        <f t="shared" si="39"/>
        <v>0</v>
      </c>
      <c r="BF82" s="64" t="s">
        <v>463</v>
      </c>
      <c r="BG82" s="64" t="s">
        <v>463</v>
      </c>
      <c r="BH82" s="56" t="str">
        <f t="shared" si="21"/>
        <v>-</v>
      </c>
      <c r="BI82" s="137">
        <f t="shared" si="40"/>
        <v>0</v>
      </c>
      <c r="BJ82" s="58">
        <v>5</v>
      </c>
      <c r="BK82" s="59">
        <v>0</v>
      </c>
      <c r="BL82" s="59">
        <v>0.005416666666666667</v>
      </c>
      <c r="BM82" s="60">
        <f t="shared" si="41"/>
        <v>0.005416666666666667</v>
      </c>
      <c r="BN82" s="207">
        <v>68</v>
      </c>
      <c r="BO82" s="207">
        <v>2</v>
      </c>
      <c r="BP82" s="215" t="s">
        <v>458</v>
      </c>
      <c r="BQ82" s="44" t="s">
        <v>486</v>
      </c>
      <c r="BR82" s="44" t="s">
        <v>525</v>
      </c>
      <c r="BS82" s="44" t="s">
        <v>62</v>
      </c>
      <c r="BT82" s="44" t="s">
        <v>63</v>
      </c>
      <c r="BU82" s="44" t="s">
        <v>63</v>
      </c>
      <c r="BV82" s="44" t="s">
        <v>63</v>
      </c>
      <c r="BW82" s="44" t="s">
        <v>63</v>
      </c>
      <c r="BX82" s="44" t="s">
        <v>85</v>
      </c>
      <c r="BY82" s="53"/>
      <c r="BZ82" s="44"/>
      <c r="CA82" s="45"/>
      <c r="CB82" s="44" t="s">
        <v>514</v>
      </c>
      <c r="CC82" s="44" t="s">
        <v>63</v>
      </c>
      <c r="CD82" s="44" t="s">
        <v>63</v>
      </c>
      <c r="CE82" s="44" t="s">
        <v>63</v>
      </c>
      <c r="CF82" s="44" t="s">
        <v>63</v>
      </c>
      <c r="CG82" s="44" t="s">
        <v>63</v>
      </c>
      <c r="CH82" s="62" t="s">
        <v>621</v>
      </c>
    </row>
    <row r="83" spans="1:86" ht="13.5">
      <c r="A83" s="48">
        <v>5</v>
      </c>
      <c r="B83" s="45">
        <v>19</v>
      </c>
      <c r="C83" s="50" t="s">
        <v>74</v>
      </c>
      <c r="D83" s="51"/>
      <c r="E83" s="224" t="s">
        <v>60</v>
      </c>
      <c r="F83" s="51"/>
      <c r="G83" s="51"/>
      <c r="H83" s="52">
        <f t="shared" si="33"/>
      </c>
      <c r="I83" s="51"/>
      <c r="J83" s="231" t="s">
        <v>60</v>
      </c>
      <c r="K83" s="51"/>
      <c r="L83" s="51" t="s">
        <v>60</v>
      </c>
      <c r="M83" s="93">
        <v>0.5861111111111111</v>
      </c>
      <c r="N83" s="239" t="s">
        <v>247</v>
      </c>
      <c r="O83" s="93">
        <v>0.1909722222222222</v>
      </c>
      <c r="P83" s="90">
        <f t="shared" si="27"/>
        <v>23.60486111111111</v>
      </c>
      <c r="Q83" s="83">
        <f t="shared" si="42"/>
        <v>0.5861111111111111</v>
      </c>
      <c r="R83" s="237" t="s">
        <v>247</v>
      </c>
      <c r="S83" s="82">
        <v>0.7222222222222222</v>
      </c>
      <c r="T83" s="83">
        <f t="shared" si="28"/>
        <v>0.13611111111111107</v>
      </c>
      <c r="U83" s="83">
        <f t="shared" si="43"/>
        <v>0.5861111111111111</v>
      </c>
      <c r="V83" s="237" t="s">
        <v>246</v>
      </c>
      <c r="W83" s="82">
        <v>0.6333333333333333</v>
      </c>
      <c r="X83" s="83">
        <f t="shared" si="29"/>
        <v>0.047222222222222165</v>
      </c>
      <c r="Y83" s="53">
        <f t="shared" si="30"/>
        <v>0.5861111111111111</v>
      </c>
      <c r="Z83" s="53">
        <f t="shared" si="31"/>
        <v>0.1909722222222222</v>
      </c>
      <c r="AA83" s="53">
        <f t="shared" si="32"/>
        <v>0.6048611111111112</v>
      </c>
      <c r="AB83" s="53">
        <f t="shared" si="34"/>
        <v>0.7006944444444445</v>
      </c>
      <c r="AC83" s="53">
        <f t="shared" si="35"/>
        <v>0.3159722222222222</v>
      </c>
      <c r="AD83" s="54">
        <f t="shared" si="36"/>
        <v>23.615277777777777</v>
      </c>
      <c r="AE83" s="64" t="s">
        <v>463</v>
      </c>
      <c r="AF83" s="64" t="s">
        <v>463</v>
      </c>
      <c r="AG83" s="56" t="str">
        <f t="shared" si="18"/>
        <v>-</v>
      </c>
      <c r="AH83" s="137">
        <f t="shared" si="37"/>
        <v>0</v>
      </c>
      <c r="AI83" s="64" t="s">
        <v>463</v>
      </c>
      <c r="AJ83" s="64" t="s">
        <v>463</v>
      </c>
      <c r="AK83" s="56" t="str">
        <f t="shared" si="19"/>
        <v>-</v>
      </c>
      <c r="AL83" s="137">
        <f t="shared" si="38"/>
        <v>0</v>
      </c>
      <c r="AM83" s="51">
        <v>0.5861111111111111</v>
      </c>
      <c r="AN83" s="51">
        <v>0.19027777777777777</v>
      </c>
      <c r="AO83" s="56">
        <f t="shared" si="22"/>
        <v>23.604166666666664</v>
      </c>
      <c r="AP83" s="51">
        <v>0.5868055555555556</v>
      </c>
      <c r="AQ83" s="51">
        <v>0.19027777777777777</v>
      </c>
      <c r="AR83" s="56">
        <f t="shared" si="23"/>
        <v>23.60347222222222</v>
      </c>
      <c r="AS83" s="51">
        <v>0.5861111111111111</v>
      </c>
      <c r="AT83" s="51">
        <v>0.6229166666666667</v>
      </c>
      <c r="AU83" s="56">
        <f t="shared" si="26"/>
        <v>0.036805555555555536</v>
      </c>
      <c r="AV83" s="51"/>
      <c r="AW83" s="51"/>
      <c r="AX83" s="56">
        <f t="shared" si="24"/>
      </c>
      <c r="AY83" s="51">
        <v>0.5833333333333334</v>
      </c>
      <c r="AZ83" s="51">
        <v>0.1909722222222222</v>
      </c>
      <c r="BA83" s="56">
        <f t="shared" si="25"/>
        <v>23.60763888888889</v>
      </c>
      <c r="BB83" s="64" t="s">
        <v>463</v>
      </c>
      <c r="BC83" s="64" t="s">
        <v>463</v>
      </c>
      <c r="BD83" s="56" t="str">
        <f t="shared" si="20"/>
        <v>-</v>
      </c>
      <c r="BE83" s="137">
        <f t="shared" si="39"/>
        <v>0</v>
      </c>
      <c r="BF83" s="64" t="s">
        <v>463</v>
      </c>
      <c r="BG83" s="64" t="s">
        <v>463</v>
      </c>
      <c r="BH83" s="56" t="str">
        <f t="shared" si="21"/>
        <v>-</v>
      </c>
      <c r="BI83" s="137">
        <f t="shared" si="40"/>
        <v>0</v>
      </c>
      <c r="BJ83" s="58">
        <v>5</v>
      </c>
      <c r="BK83" s="59">
        <v>0.005416666666666667</v>
      </c>
      <c r="BL83" s="59">
        <v>0.014976851851851852</v>
      </c>
      <c r="BM83" s="60">
        <f t="shared" si="41"/>
        <v>0.009560185185185185</v>
      </c>
      <c r="BN83" s="207">
        <v>69</v>
      </c>
      <c r="BO83" s="207">
        <v>4</v>
      </c>
      <c r="BP83" s="215" t="s">
        <v>458</v>
      </c>
      <c r="BQ83" s="44" t="s">
        <v>486</v>
      </c>
      <c r="BR83" s="44" t="s">
        <v>539</v>
      </c>
      <c r="BS83" s="44" t="s">
        <v>62</v>
      </c>
      <c r="BT83" s="44" t="s">
        <v>63</v>
      </c>
      <c r="BU83" s="44" t="s">
        <v>63</v>
      </c>
      <c r="BV83" s="44" t="s">
        <v>63</v>
      </c>
      <c r="BW83" s="44" t="s">
        <v>63</v>
      </c>
      <c r="BX83" s="44" t="s">
        <v>85</v>
      </c>
      <c r="BY83" s="53"/>
      <c r="BZ83" s="44"/>
      <c r="CA83" s="45"/>
      <c r="CB83" s="44" t="s">
        <v>112</v>
      </c>
      <c r="CC83" s="44" t="s">
        <v>63</v>
      </c>
      <c r="CD83" s="44" t="s">
        <v>63</v>
      </c>
      <c r="CE83" s="44" t="s">
        <v>63</v>
      </c>
      <c r="CF83" s="44" t="s">
        <v>63</v>
      </c>
      <c r="CG83" s="44" t="s">
        <v>63</v>
      </c>
      <c r="CH83" s="62" t="s">
        <v>526</v>
      </c>
    </row>
    <row r="84" spans="1:86" ht="13.5">
      <c r="A84" s="48">
        <v>5</v>
      </c>
      <c r="B84" s="45">
        <v>20</v>
      </c>
      <c r="C84" s="50" t="s">
        <v>78</v>
      </c>
      <c r="D84" s="51"/>
      <c r="E84" s="224" t="s">
        <v>60</v>
      </c>
      <c r="F84" s="51"/>
      <c r="G84" s="51"/>
      <c r="H84" s="52">
        <f t="shared" si="33"/>
      </c>
      <c r="I84" s="51"/>
      <c r="J84" s="231" t="s">
        <v>60</v>
      </c>
      <c r="K84" s="51"/>
      <c r="L84" s="51" t="s">
        <v>60</v>
      </c>
      <c r="M84" s="93">
        <v>0.5847222222222223</v>
      </c>
      <c r="N84" s="239" t="s">
        <v>248</v>
      </c>
      <c r="O84" s="93">
        <v>0.19236111111111112</v>
      </c>
      <c r="P84" s="90">
        <f t="shared" si="27"/>
        <v>23.60763888888889</v>
      </c>
      <c r="Q84" s="83">
        <f t="shared" si="42"/>
        <v>0.5847222222222223</v>
      </c>
      <c r="R84" s="237" t="s">
        <v>248</v>
      </c>
      <c r="S84" s="82">
        <v>0.7756944444444445</v>
      </c>
      <c r="T84" s="83">
        <f t="shared" si="28"/>
        <v>0.1909722222222222</v>
      </c>
      <c r="U84" s="83">
        <f t="shared" si="43"/>
        <v>0.5847222222222223</v>
      </c>
      <c r="V84" s="237" t="s">
        <v>247</v>
      </c>
      <c r="W84" s="82">
        <v>0.688888888888889</v>
      </c>
      <c r="X84" s="83">
        <f t="shared" si="29"/>
        <v>0.10416666666666674</v>
      </c>
      <c r="Y84" s="53">
        <f t="shared" si="30"/>
        <v>0.5847222222222223</v>
      </c>
      <c r="Z84" s="53">
        <f t="shared" si="31"/>
        <v>0.19236111111111112</v>
      </c>
      <c r="AA84" s="53">
        <f t="shared" si="32"/>
        <v>0.607638888888889</v>
      </c>
      <c r="AB84" s="53">
        <f t="shared" si="34"/>
        <v>0.6993055555555556</v>
      </c>
      <c r="AC84" s="53">
        <f t="shared" si="35"/>
        <v>0.3173611111111111</v>
      </c>
      <c r="AD84" s="54">
        <f t="shared" si="36"/>
        <v>23.618055555555557</v>
      </c>
      <c r="AE84" s="64" t="s">
        <v>463</v>
      </c>
      <c r="AF84" s="64" t="s">
        <v>463</v>
      </c>
      <c r="AG84" s="56" t="str">
        <f t="shared" si="18"/>
        <v>-</v>
      </c>
      <c r="AH84" s="137">
        <f t="shared" si="37"/>
        <v>0</v>
      </c>
      <c r="AI84" s="64" t="s">
        <v>463</v>
      </c>
      <c r="AJ84" s="64" t="s">
        <v>463</v>
      </c>
      <c r="AK84" s="56" t="str">
        <f t="shared" si="19"/>
        <v>-</v>
      </c>
      <c r="AL84" s="137">
        <f t="shared" si="38"/>
        <v>0</v>
      </c>
      <c r="AM84" s="51">
        <v>0.5847222222222223</v>
      </c>
      <c r="AN84" s="51">
        <v>0.19166666666666665</v>
      </c>
      <c r="AO84" s="56">
        <f t="shared" si="22"/>
        <v>23.606944444444444</v>
      </c>
      <c r="AP84" s="51">
        <v>0.5847222222222223</v>
      </c>
      <c r="AQ84" s="51">
        <v>0.19166666666666665</v>
      </c>
      <c r="AR84" s="56">
        <f t="shared" si="23"/>
        <v>23.606944444444444</v>
      </c>
      <c r="AS84" s="51">
        <v>0.5847222222222223</v>
      </c>
      <c r="AT84" s="51">
        <v>0.19236111111111112</v>
      </c>
      <c r="AU84" s="56">
        <f t="shared" si="26"/>
        <v>23.60763888888889</v>
      </c>
      <c r="AV84" s="51"/>
      <c r="AW84" s="51"/>
      <c r="AX84" s="56">
        <f t="shared" si="24"/>
      </c>
      <c r="AY84" s="51">
        <v>0.5833333333333334</v>
      </c>
      <c r="AZ84" s="51">
        <v>0.19305555555555554</v>
      </c>
      <c r="BA84" s="56">
        <f t="shared" si="25"/>
        <v>23.609722222222224</v>
      </c>
      <c r="BB84" s="64" t="s">
        <v>463</v>
      </c>
      <c r="BC84" s="64" t="s">
        <v>463</v>
      </c>
      <c r="BD84" s="56" t="str">
        <f aca="true" t="shared" si="44" ref="BD84:BD147">IF(BB84="-","-",IF(OR(BB84="",BC84=""),"",IF(BC84&gt;=BB84,BC84-BB84,BC84+24-BB84)))</f>
        <v>-</v>
      </c>
      <c r="BE84" s="137">
        <f t="shared" si="39"/>
        <v>0</v>
      </c>
      <c r="BF84" s="64" t="s">
        <v>463</v>
      </c>
      <c r="BG84" s="64" t="s">
        <v>463</v>
      </c>
      <c r="BH84" s="56" t="str">
        <f aca="true" t="shared" si="45" ref="BH84:BH147">IF(BF84="-","-",IF(OR(BF84="",BG84=""),"",IF(BG84&gt;=BF84,BG84-BF84,BG84+24-BF84)))</f>
        <v>-</v>
      </c>
      <c r="BI84" s="137">
        <f t="shared" si="40"/>
        <v>0</v>
      </c>
      <c r="BJ84" s="58">
        <v>5</v>
      </c>
      <c r="BK84" s="59">
        <v>0.014976851851851852</v>
      </c>
      <c r="BL84" s="59">
        <v>0.02496527777777778</v>
      </c>
      <c r="BM84" s="60">
        <f t="shared" si="41"/>
        <v>0.009988425925925928</v>
      </c>
      <c r="BN84" s="207">
        <v>70</v>
      </c>
      <c r="BO84" s="207">
        <v>4</v>
      </c>
      <c r="BP84" s="215" t="s">
        <v>458</v>
      </c>
      <c r="BQ84" s="44" t="s">
        <v>486</v>
      </c>
      <c r="BR84" s="44" t="s">
        <v>540</v>
      </c>
      <c r="BS84" s="44" t="s">
        <v>62</v>
      </c>
      <c r="BT84" s="44" t="s">
        <v>63</v>
      </c>
      <c r="BU84" s="44" t="s">
        <v>63</v>
      </c>
      <c r="BV84" s="44" t="s">
        <v>63</v>
      </c>
      <c r="BW84" s="44" t="s">
        <v>63</v>
      </c>
      <c r="BX84" s="44" t="s">
        <v>85</v>
      </c>
      <c r="BY84" s="53"/>
      <c r="BZ84" s="44"/>
      <c r="CA84" s="45"/>
      <c r="CB84" s="44" t="s">
        <v>112</v>
      </c>
      <c r="CC84" s="44" t="s">
        <v>63</v>
      </c>
      <c r="CD84" s="44" t="s">
        <v>63</v>
      </c>
      <c r="CE84" s="44" t="s">
        <v>63</v>
      </c>
      <c r="CF84" s="44" t="s">
        <v>63</v>
      </c>
      <c r="CG84" s="44" t="s">
        <v>63</v>
      </c>
      <c r="CH84" s="62"/>
    </row>
    <row r="85" spans="1:86" ht="13.5">
      <c r="A85" s="48">
        <v>5</v>
      </c>
      <c r="B85" s="45">
        <v>21</v>
      </c>
      <c r="C85" s="50" t="s">
        <v>83</v>
      </c>
      <c r="D85" s="51">
        <v>0.5833333333333334</v>
      </c>
      <c r="E85" s="224" t="s">
        <v>248</v>
      </c>
      <c r="F85" s="51">
        <v>0.6458333333333334</v>
      </c>
      <c r="G85" s="51" t="s">
        <v>249</v>
      </c>
      <c r="H85" s="52">
        <f t="shared" si="33"/>
        <v>88.2</v>
      </c>
      <c r="I85" s="51"/>
      <c r="J85" s="231" t="s">
        <v>60</v>
      </c>
      <c r="K85" s="51"/>
      <c r="L85" s="51" t="s">
        <v>60</v>
      </c>
      <c r="M85" s="90">
        <v>0.5826388888888888</v>
      </c>
      <c r="N85" s="240" t="s">
        <v>250</v>
      </c>
      <c r="O85" s="90">
        <v>0.19444444444444445</v>
      </c>
      <c r="P85" s="90">
        <f t="shared" si="27"/>
        <v>23.611805555555556</v>
      </c>
      <c r="Q85" s="83">
        <f t="shared" si="42"/>
        <v>0.5826388888888888</v>
      </c>
      <c r="R85" s="224" t="s">
        <v>250</v>
      </c>
      <c r="S85" s="80">
        <v>0.8347222222222223</v>
      </c>
      <c r="T85" s="51">
        <f t="shared" si="28"/>
        <v>0.25208333333333344</v>
      </c>
      <c r="U85" s="51">
        <f t="shared" si="43"/>
        <v>0.5826388888888888</v>
      </c>
      <c r="V85" s="224" t="s">
        <v>248</v>
      </c>
      <c r="W85" s="80">
        <v>0.7506944444444444</v>
      </c>
      <c r="X85" s="51">
        <f t="shared" si="29"/>
        <v>0.16805555555555562</v>
      </c>
      <c r="Y85" s="53">
        <f t="shared" si="30"/>
        <v>0.5826388888888888</v>
      </c>
      <c r="Z85" s="53">
        <f t="shared" si="31"/>
        <v>0.19444444444444445</v>
      </c>
      <c r="AA85" s="53">
        <f t="shared" si="32"/>
        <v>0.6118055555555556</v>
      </c>
      <c r="AB85" s="53">
        <f t="shared" si="34"/>
        <v>0.6972222222222222</v>
      </c>
      <c r="AC85" s="53">
        <f t="shared" si="35"/>
        <v>0.3194444444444444</v>
      </c>
      <c r="AD85" s="54">
        <f t="shared" si="36"/>
        <v>23.62222222222222</v>
      </c>
      <c r="AE85" s="64">
        <v>0.5833333333333334</v>
      </c>
      <c r="AF85" s="51">
        <v>0.6458333333333334</v>
      </c>
      <c r="AG85" s="56">
        <f t="shared" si="18"/>
        <v>0.0625</v>
      </c>
      <c r="AH85" s="136">
        <f t="shared" si="37"/>
        <v>0</v>
      </c>
      <c r="AI85" s="51">
        <v>0.5833333333333334</v>
      </c>
      <c r="AJ85" s="51">
        <v>0.6465277777777778</v>
      </c>
      <c r="AK85" s="56">
        <f t="shared" si="19"/>
        <v>0.06319444444444444</v>
      </c>
      <c r="AL85" s="136">
        <f t="shared" si="38"/>
        <v>0</v>
      </c>
      <c r="AM85" s="51">
        <v>0.5826388888888888</v>
      </c>
      <c r="AN85" s="51">
        <v>0.12638888888888888</v>
      </c>
      <c r="AO85" s="56">
        <f t="shared" si="22"/>
        <v>23.543750000000003</v>
      </c>
      <c r="AP85" s="51">
        <v>0.5833333333333334</v>
      </c>
      <c r="AQ85" s="51">
        <v>0.12638888888888888</v>
      </c>
      <c r="AR85" s="56">
        <f t="shared" si="23"/>
        <v>23.543055555555558</v>
      </c>
      <c r="AS85" s="51">
        <v>0.5833333333333334</v>
      </c>
      <c r="AT85" s="51">
        <v>0.12708333333333333</v>
      </c>
      <c r="AU85" s="56">
        <f t="shared" si="26"/>
        <v>23.543750000000003</v>
      </c>
      <c r="AV85" s="51"/>
      <c r="AW85" s="51"/>
      <c r="AX85" s="56">
        <f t="shared" si="24"/>
      </c>
      <c r="AY85" s="51">
        <v>0.5826388888888888</v>
      </c>
      <c r="AZ85" s="51">
        <v>0.125</v>
      </c>
      <c r="BA85" s="56">
        <f t="shared" si="25"/>
        <v>23.542361111111113</v>
      </c>
      <c r="BB85" s="64" t="s">
        <v>463</v>
      </c>
      <c r="BC85" s="64" t="s">
        <v>463</v>
      </c>
      <c r="BD85" s="56" t="str">
        <f t="shared" si="44"/>
        <v>-</v>
      </c>
      <c r="BE85" s="136">
        <f t="shared" si="39"/>
        <v>0</v>
      </c>
      <c r="BF85" s="64" t="s">
        <v>463</v>
      </c>
      <c r="BG85" s="64" t="s">
        <v>463</v>
      </c>
      <c r="BH85" s="56" t="str">
        <f t="shared" si="45"/>
        <v>-</v>
      </c>
      <c r="BI85" s="136">
        <f t="shared" si="40"/>
        <v>0</v>
      </c>
      <c r="BJ85" s="58">
        <v>5</v>
      </c>
      <c r="BK85" s="59">
        <v>0.02496527777777778</v>
      </c>
      <c r="BL85" s="59">
        <v>0.033900462962962966</v>
      </c>
      <c r="BM85" s="60">
        <f t="shared" si="41"/>
        <v>0.008935185185185185</v>
      </c>
      <c r="BN85" s="207">
        <v>71</v>
      </c>
      <c r="BO85" s="207">
        <v>4</v>
      </c>
      <c r="BP85" s="215" t="s">
        <v>458</v>
      </c>
      <c r="BQ85" s="44" t="s">
        <v>486</v>
      </c>
      <c r="BR85" s="44" t="s">
        <v>541</v>
      </c>
      <c r="BS85" s="44" t="s">
        <v>62</v>
      </c>
      <c r="BT85" s="44" t="s">
        <v>63</v>
      </c>
      <c r="BU85" s="44" t="s">
        <v>63</v>
      </c>
      <c r="BV85" s="44" t="s">
        <v>63</v>
      </c>
      <c r="BW85" s="44" t="s">
        <v>63</v>
      </c>
      <c r="BX85" s="44" t="s">
        <v>85</v>
      </c>
      <c r="BY85" s="53"/>
      <c r="BZ85" s="44"/>
      <c r="CA85" s="45"/>
      <c r="CB85" s="44" t="s">
        <v>98</v>
      </c>
      <c r="CC85" s="44" t="s">
        <v>63</v>
      </c>
      <c r="CD85" s="44" t="s">
        <v>63</v>
      </c>
      <c r="CE85" s="44" t="s">
        <v>63</v>
      </c>
      <c r="CF85" s="44" t="s">
        <v>63</v>
      </c>
      <c r="CG85" s="44" t="s">
        <v>63</v>
      </c>
      <c r="CH85" s="62" t="s">
        <v>622</v>
      </c>
    </row>
    <row r="86" spans="1:86" ht="22.5">
      <c r="A86" s="48">
        <v>5</v>
      </c>
      <c r="B86" s="45">
        <v>22</v>
      </c>
      <c r="C86" s="50" t="s">
        <v>87</v>
      </c>
      <c r="D86" s="51">
        <v>0.5833333333333334</v>
      </c>
      <c r="E86" s="224" t="s">
        <v>250</v>
      </c>
      <c r="F86" s="51">
        <v>0.7291666666666666</v>
      </c>
      <c r="G86" s="51" t="s">
        <v>76</v>
      </c>
      <c r="H86" s="52">
        <f t="shared" si="33"/>
        <v>205.79999999999998</v>
      </c>
      <c r="I86" s="51">
        <v>0.6041666666666666</v>
      </c>
      <c r="J86" s="231" t="s">
        <v>250</v>
      </c>
      <c r="K86" s="51">
        <v>0.71875</v>
      </c>
      <c r="L86" s="51">
        <v>0.11458333333333337</v>
      </c>
      <c r="M86" s="90">
        <v>0.5812499999999999</v>
      </c>
      <c r="N86" s="240" t="s">
        <v>251</v>
      </c>
      <c r="O86" s="90">
        <v>0.19583333333333333</v>
      </c>
      <c r="P86" s="90">
        <f t="shared" si="27"/>
        <v>23.614583333333332</v>
      </c>
      <c r="Q86" s="83">
        <f t="shared" si="42"/>
        <v>0.5812499999999999</v>
      </c>
      <c r="R86" s="224" t="s">
        <v>251</v>
      </c>
      <c r="S86" s="80">
        <v>0.8986111111111111</v>
      </c>
      <c r="T86" s="51">
        <f t="shared" si="28"/>
        <v>0.3173611111111112</v>
      </c>
      <c r="U86" s="51">
        <f t="shared" si="43"/>
        <v>0.5812499999999999</v>
      </c>
      <c r="V86" s="224" t="s">
        <v>250</v>
      </c>
      <c r="W86" s="80">
        <v>0.8152777777777778</v>
      </c>
      <c r="X86" s="51">
        <f t="shared" si="29"/>
        <v>0.23402777777777783</v>
      </c>
      <c r="Y86" s="53">
        <f t="shared" si="30"/>
        <v>0.5812499999999999</v>
      </c>
      <c r="Z86" s="53">
        <f t="shared" si="31"/>
        <v>0.19583333333333333</v>
      </c>
      <c r="AA86" s="53">
        <f t="shared" si="32"/>
        <v>0.6145833333333334</v>
      </c>
      <c r="AB86" s="53">
        <f t="shared" si="34"/>
        <v>0.6958333333333333</v>
      </c>
      <c r="AC86" s="53">
        <f t="shared" si="35"/>
        <v>0.3208333333333333</v>
      </c>
      <c r="AD86" s="54">
        <f t="shared" si="36"/>
        <v>23.625</v>
      </c>
      <c r="AE86" s="64" t="s">
        <v>542</v>
      </c>
      <c r="AF86" s="51" t="s">
        <v>542</v>
      </c>
      <c r="AG86" s="56" t="str">
        <f aca="true" t="shared" si="46" ref="AG86:AG149">IF(AE86="-","-",IF(OR(AE86="",AF86=""),"",IF(AF86&gt;=AE86,AF86-AE86,AF86+24-AE86)))</f>
        <v>-</v>
      </c>
      <c r="AH86" s="136">
        <f t="shared" si="37"/>
        <v>3.5</v>
      </c>
      <c r="AI86" s="51" t="s">
        <v>542</v>
      </c>
      <c r="AJ86" s="51" t="s">
        <v>542</v>
      </c>
      <c r="AK86" s="56" t="str">
        <f aca="true" t="shared" si="47" ref="AK86:AK149">IF(AI86="-","-",IF(OR(AI86="",AJ86=""),"",IF(AJ86&gt;=AI86,AJ86-AI86,AJ86+24-AI86)))</f>
        <v>-</v>
      </c>
      <c r="AL86" s="136">
        <f t="shared" si="38"/>
        <v>3.5</v>
      </c>
      <c r="AM86" s="51">
        <v>0.7611111111111111</v>
      </c>
      <c r="AN86" s="51">
        <v>0.1951388888888889</v>
      </c>
      <c r="AO86" s="56">
        <f aca="true" t="shared" si="48" ref="AO86:AO149">IF(AM86="-","-",IF(OR(AM86="",AN86=""),"",IF(AN86&gt;=AM86,AN86-AM86,AN86+24-AM86)))</f>
        <v>23.43402777777778</v>
      </c>
      <c r="AP86" s="51">
        <v>0.7611111111111111</v>
      </c>
      <c r="AQ86" s="51">
        <v>0.1951388888888889</v>
      </c>
      <c r="AR86" s="56">
        <f aca="true" t="shared" si="49" ref="AR86:AR149">IF(AP86="-","-",IF(OR(AP86="",AQ86=""),"",IF(AQ86&gt;=AP86,AQ86-AP86,AQ86+24-AP86)))</f>
        <v>23.43402777777778</v>
      </c>
      <c r="AS86" s="51">
        <v>0.7618055555555556</v>
      </c>
      <c r="AT86" s="51">
        <v>0.1951388888888889</v>
      </c>
      <c r="AU86" s="56">
        <f t="shared" si="26"/>
        <v>23.433333333333334</v>
      </c>
      <c r="AV86" s="51"/>
      <c r="AW86" s="51"/>
      <c r="AX86" s="56">
        <f t="shared" si="24"/>
      </c>
      <c r="AY86" s="51">
        <v>0.7652777777777778</v>
      </c>
      <c r="AZ86" s="51">
        <v>0.19444444444444445</v>
      </c>
      <c r="BA86" s="56">
        <f t="shared" si="25"/>
        <v>23.429166666666664</v>
      </c>
      <c r="BB86" s="51" t="s">
        <v>542</v>
      </c>
      <c r="BC86" s="51" t="s">
        <v>542</v>
      </c>
      <c r="BD86" s="56" t="str">
        <f t="shared" si="44"/>
        <v>-</v>
      </c>
      <c r="BE86" s="136">
        <f t="shared" si="39"/>
        <v>2.75</v>
      </c>
      <c r="BF86" s="51" t="s">
        <v>542</v>
      </c>
      <c r="BG86" s="51" t="s">
        <v>542</v>
      </c>
      <c r="BH86" s="56" t="str">
        <f t="shared" si="45"/>
        <v>-</v>
      </c>
      <c r="BI86" s="136">
        <f t="shared" si="40"/>
        <v>2.75</v>
      </c>
      <c r="BJ86" s="58">
        <v>5</v>
      </c>
      <c r="BK86" s="59">
        <v>0.033900462962962966</v>
      </c>
      <c r="BL86" s="59">
        <v>0.041053240740740744</v>
      </c>
      <c r="BM86" s="60">
        <f t="shared" si="41"/>
        <v>0.007152777777777779</v>
      </c>
      <c r="BN86" s="207">
        <v>72</v>
      </c>
      <c r="BO86" s="207">
        <v>3</v>
      </c>
      <c r="BP86" s="215" t="s">
        <v>458</v>
      </c>
      <c r="BQ86" s="44" t="s">
        <v>486</v>
      </c>
      <c r="BR86" s="44" t="s">
        <v>543</v>
      </c>
      <c r="BS86" s="44" t="s">
        <v>102</v>
      </c>
      <c r="BT86" s="44" t="s">
        <v>63</v>
      </c>
      <c r="BU86" s="44" t="s">
        <v>63</v>
      </c>
      <c r="BV86" s="44" t="s">
        <v>63</v>
      </c>
      <c r="BW86" s="44" t="s">
        <v>63</v>
      </c>
      <c r="BX86" s="44" t="s">
        <v>85</v>
      </c>
      <c r="BY86" s="53"/>
      <c r="BZ86" s="44"/>
      <c r="CA86" s="45"/>
      <c r="CB86" s="44" t="s">
        <v>102</v>
      </c>
      <c r="CC86" s="44" t="s">
        <v>63</v>
      </c>
      <c r="CD86" s="44" t="s">
        <v>63</v>
      </c>
      <c r="CE86" s="44" t="s">
        <v>63</v>
      </c>
      <c r="CF86" s="44" t="s">
        <v>63</v>
      </c>
      <c r="CG86" s="44" t="s">
        <v>63</v>
      </c>
      <c r="CH86" s="62" t="s">
        <v>560</v>
      </c>
    </row>
    <row r="87" spans="1:88" ht="22.5">
      <c r="A87" s="48">
        <v>5</v>
      </c>
      <c r="B87" s="45">
        <v>23</v>
      </c>
      <c r="C87" s="50" t="s">
        <v>90</v>
      </c>
      <c r="D87" s="51">
        <v>0.5833333333333334</v>
      </c>
      <c r="E87" s="224" t="s">
        <v>251</v>
      </c>
      <c r="F87" s="51">
        <v>0.7916666666666666</v>
      </c>
      <c r="G87" s="51" t="s">
        <v>95</v>
      </c>
      <c r="H87" s="52">
        <f t="shared" si="33"/>
        <v>294</v>
      </c>
      <c r="I87" s="51">
        <v>0.6041666666666666</v>
      </c>
      <c r="J87" s="231" t="s">
        <v>251</v>
      </c>
      <c r="K87" s="51">
        <v>0.7916666666666666</v>
      </c>
      <c r="L87" s="51">
        <v>0.1875</v>
      </c>
      <c r="M87" s="90">
        <v>0.579861111111111</v>
      </c>
      <c r="N87" s="240" t="s">
        <v>252</v>
      </c>
      <c r="O87" s="90">
        <v>0.19722222222222222</v>
      </c>
      <c r="P87" s="90">
        <f t="shared" si="27"/>
        <v>23.617361111111112</v>
      </c>
      <c r="Q87" s="83">
        <f t="shared" si="42"/>
        <v>0.579861111111111</v>
      </c>
      <c r="R87" s="224" t="s">
        <v>252</v>
      </c>
      <c r="S87" s="80">
        <v>0.967361111111111</v>
      </c>
      <c r="T87" s="51">
        <f t="shared" si="28"/>
        <v>0.38749999999999996</v>
      </c>
      <c r="U87" s="51">
        <f t="shared" si="43"/>
        <v>0.579861111111111</v>
      </c>
      <c r="V87" s="224" t="s">
        <v>251</v>
      </c>
      <c r="W87" s="80">
        <v>0.8805555555555555</v>
      </c>
      <c r="X87" s="51">
        <f t="shared" si="29"/>
        <v>0.3006944444444445</v>
      </c>
      <c r="Y87" s="53">
        <f t="shared" si="30"/>
        <v>0.579861111111111</v>
      </c>
      <c r="Z87" s="53">
        <f t="shared" si="31"/>
        <v>0.19722222222222222</v>
      </c>
      <c r="AA87" s="53">
        <f t="shared" si="32"/>
        <v>0.6173611111111111</v>
      </c>
      <c r="AB87" s="53">
        <f t="shared" si="34"/>
        <v>0.6944444444444444</v>
      </c>
      <c r="AC87" s="53">
        <f t="shared" si="35"/>
        <v>0.3222222222222222</v>
      </c>
      <c r="AD87" s="54">
        <f t="shared" si="36"/>
        <v>23.62777777777778</v>
      </c>
      <c r="AE87" s="64">
        <v>0.5833333333333334</v>
      </c>
      <c r="AF87" s="51">
        <v>0.7916666666666666</v>
      </c>
      <c r="AG87" s="56">
        <f t="shared" si="46"/>
        <v>0.20833333333333326</v>
      </c>
      <c r="AH87" s="136">
        <f t="shared" si="37"/>
        <v>0</v>
      </c>
      <c r="AI87" s="51">
        <v>0.5826388888888888</v>
      </c>
      <c r="AJ87" s="51">
        <v>0.7930555555555556</v>
      </c>
      <c r="AK87" s="56">
        <f t="shared" si="47"/>
        <v>0.2104166666666668</v>
      </c>
      <c r="AL87" s="136">
        <f t="shared" si="38"/>
        <v>0</v>
      </c>
      <c r="AM87" s="51">
        <v>0.579861111111111</v>
      </c>
      <c r="AN87" s="51">
        <v>0.19652777777777777</v>
      </c>
      <c r="AO87" s="56">
        <f t="shared" si="48"/>
        <v>23.616666666666667</v>
      </c>
      <c r="AP87" s="51">
        <v>0.579861111111111</v>
      </c>
      <c r="AQ87" s="51">
        <v>0.19652777777777777</v>
      </c>
      <c r="AR87" s="56">
        <f t="shared" si="49"/>
        <v>23.616666666666667</v>
      </c>
      <c r="AS87" s="51">
        <v>0.579861111111111</v>
      </c>
      <c r="AT87" s="51">
        <v>0.19722222222222222</v>
      </c>
      <c r="AU87" s="56">
        <f t="shared" si="26"/>
        <v>23.617361111111112</v>
      </c>
      <c r="AV87" s="51"/>
      <c r="AW87" s="51"/>
      <c r="AX87" s="56">
        <f aca="true" t="shared" si="50" ref="AX87:AX150">IF(AV87="-","-",IF(OR(AV87="",AW87=""),"",IF(AW87&gt;=AV87,AW87-AV87,AW87+24-AV87)))</f>
      </c>
      <c r="AY87" s="51">
        <v>0.5805555555555556</v>
      </c>
      <c r="AZ87" s="51">
        <v>0.19722222222222222</v>
      </c>
      <c r="BA87" s="56">
        <f aca="true" t="shared" si="51" ref="BA87:BA150">IF(AY87="-","-",IF(OR(AY87="",AZ87=""),"",IF(AZ87&gt;=AY87,AZ87-AY87,AZ87+24-AY87)))</f>
        <v>23.616666666666667</v>
      </c>
      <c r="BB87" s="51">
        <v>0.6041666666666666</v>
      </c>
      <c r="BC87" s="51">
        <v>0.7916666666666666</v>
      </c>
      <c r="BD87" s="56">
        <f t="shared" si="44"/>
        <v>0.1875</v>
      </c>
      <c r="BE87" s="136">
        <f t="shared" si="39"/>
        <v>0</v>
      </c>
      <c r="BF87" s="51">
        <v>0.6041666666666666</v>
      </c>
      <c r="BG87" s="51">
        <v>0.7916666666666666</v>
      </c>
      <c r="BH87" s="56">
        <f t="shared" si="45"/>
        <v>0.1875</v>
      </c>
      <c r="BI87" s="136">
        <f t="shared" si="40"/>
        <v>0</v>
      </c>
      <c r="BJ87" s="58">
        <v>5</v>
      </c>
      <c r="BK87" s="59">
        <v>0.041053240740740744</v>
      </c>
      <c r="BL87" s="59">
        <v>0.05115740740740741</v>
      </c>
      <c r="BM87" s="60">
        <f t="shared" si="41"/>
        <v>0.010104166666666664</v>
      </c>
      <c r="BN87" s="207">
        <v>73</v>
      </c>
      <c r="BO87" s="207">
        <v>2</v>
      </c>
      <c r="BP87" s="215" t="s">
        <v>545</v>
      </c>
      <c r="BQ87" s="44" t="s">
        <v>486</v>
      </c>
      <c r="BR87" s="44" t="s">
        <v>544</v>
      </c>
      <c r="BS87" s="44" t="s">
        <v>62</v>
      </c>
      <c r="BT87" s="44" t="s">
        <v>63</v>
      </c>
      <c r="BU87" s="44" t="s">
        <v>63</v>
      </c>
      <c r="BV87" s="44" t="s">
        <v>63</v>
      </c>
      <c r="BW87" s="44" t="s">
        <v>63</v>
      </c>
      <c r="BX87" s="44" t="s">
        <v>85</v>
      </c>
      <c r="BY87" s="53"/>
      <c r="BZ87" s="44" t="s">
        <v>65</v>
      </c>
      <c r="CA87" s="45" t="s">
        <v>86</v>
      </c>
      <c r="CB87" s="44" t="s">
        <v>102</v>
      </c>
      <c r="CC87" s="44" t="s">
        <v>63</v>
      </c>
      <c r="CD87" s="44" t="s">
        <v>63</v>
      </c>
      <c r="CE87" s="44" t="s">
        <v>63</v>
      </c>
      <c r="CF87" s="44" t="s">
        <v>63</v>
      </c>
      <c r="CG87" s="44" t="s">
        <v>63</v>
      </c>
      <c r="CH87" s="62" t="s">
        <v>546</v>
      </c>
      <c r="CJ87" s="65">
        <v>0.3298611111111111</v>
      </c>
    </row>
    <row r="88" spans="1:86" ht="45" customHeight="1">
      <c r="A88" s="48">
        <v>5</v>
      </c>
      <c r="B88" s="45">
        <v>24</v>
      </c>
      <c r="C88" s="50" t="s">
        <v>57</v>
      </c>
      <c r="D88" s="51">
        <v>0.576388888888889</v>
      </c>
      <c r="E88" s="224" t="s">
        <v>252</v>
      </c>
      <c r="F88" s="51">
        <v>0.8680555555555555</v>
      </c>
      <c r="G88" s="51" t="s">
        <v>183</v>
      </c>
      <c r="H88" s="52">
        <f t="shared" si="33"/>
        <v>411.59999999999997</v>
      </c>
      <c r="I88" s="51">
        <v>0.6041666666666666</v>
      </c>
      <c r="J88" s="231" t="s">
        <v>252</v>
      </c>
      <c r="K88" s="51">
        <v>0.8645833333333334</v>
      </c>
      <c r="L88" s="51">
        <v>0.26041666666666674</v>
      </c>
      <c r="M88" s="90">
        <v>0.5784722222222222</v>
      </c>
      <c r="N88" s="240" t="s">
        <v>253</v>
      </c>
      <c r="O88" s="90">
        <v>0.1986111111111111</v>
      </c>
      <c r="P88" s="90">
        <f t="shared" si="27"/>
        <v>23.620138888888892</v>
      </c>
      <c r="Q88" s="83">
        <f t="shared" si="42"/>
        <v>0.5784722222222222</v>
      </c>
      <c r="R88" s="224" t="s">
        <v>253</v>
      </c>
      <c r="S88" s="80">
        <v>0.04652777777777778</v>
      </c>
      <c r="T88" s="51">
        <f t="shared" si="28"/>
        <v>23.46805555555556</v>
      </c>
      <c r="U88" s="51">
        <f t="shared" si="43"/>
        <v>0.5784722222222222</v>
      </c>
      <c r="V88" s="224" t="s">
        <v>253</v>
      </c>
      <c r="W88" s="80">
        <v>0.9472222222222223</v>
      </c>
      <c r="X88" s="51">
        <f t="shared" si="29"/>
        <v>0.36875000000000013</v>
      </c>
      <c r="Y88" s="53">
        <f t="shared" si="30"/>
        <v>0.576388888888889</v>
      </c>
      <c r="Z88" s="53">
        <f t="shared" si="31"/>
        <v>0.1986111111111111</v>
      </c>
      <c r="AA88" s="53">
        <f t="shared" si="32"/>
        <v>0.6222222222222221</v>
      </c>
      <c r="AB88" s="53">
        <f t="shared" si="34"/>
        <v>0.6909722222222223</v>
      </c>
      <c r="AC88" s="53">
        <f t="shared" si="35"/>
        <v>0.32361111111111107</v>
      </c>
      <c r="AD88" s="54">
        <f t="shared" si="36"/>
        <v>23.63263888888889</v>
      </c>
      <c r="AE88" s="64">
        <v>0.576388888888889</v>
      </c>
      <c r="AF88" s="51">
        <v>0.8680555555555555</v>
      </c>
      <c r="AG88" s="56">
        <f t="shared" si="46"/>
        <v>0.2916666666666665</v>
      </c>
      <c r="AH88" s="136">
        <f t="shared" si="37"/>
        <v>0</v>
      </c>
      <c r="AI88" s="51">
        <v>0.579861111111111</v>
      </c>
      <c r="AJ88" s="51">
        <v>0.8743055555555556</v>
      </c>
      <c r="AK88" s="56">
        <f t="shared" si="47"/>
        <v>0.2944444444444445</v>
      </c>
      <c r="AL88" s="136">
        <f t="shared" si="38"/>
        <v>0</v>
      </c>
      <c r="AM88" s="51">
        <v>0.5784722222222222</v>
      </c>
      <c r="AN88" s="51">
        <v>0.9409722222222222</v>
      </c>
      <c r="AO88" s="56">
        <f t="shared" si="48"/>
        <v>0.36250000000000004</v>
      </c>
      <c r="AP88" s="51">
        <v>0.5784722222222222</v>
      </c>
      <c r="AQ88" s="51">
        <v>0.9409722222222222</v>
      </c>
      <c r="AR88" s="56">
        <f t="shared" si="49"/>
        <v>0.36250000000000004</v>
      </c>
      <c r="AS88" s="51">
        <v>0.5784722222222222</v>
      </c>
      <c r="AT88" s="51">
        <v>0.9416666666666668</v>
      </c>
      <c r="AU88" s="56">
        <f t="shared" si="26"/>
        <v>0.3631944444444446</v>
      </c>
      <c r="AV88" s="51"/>
      <c r="AW88" s="51"/>
      <c r="AX88" s="56">
        <f t="shared" si="50"/>
      </c>
      <c r="AY88" s="51">
        <v>0.5784722222222222</v>
      </c>
      <c r="AZ88" s="51">
        <v>0.9416666666666668</v>
      </c>
      <c r="BA88" s="56">
        <f t="shared" si="51"/>
        <v>0.3631944444444446</v>
      </c>
      <c r="BB88" s="51">
        <v>0.6041666666666666</v>
      </c>
      <c r="BC88" s="51">
        <v>0.8645833333333334</v>
      </c>
      <c r="BD88" s="56">
        <f t="shared" si="44"/>
        <v>0.26041666666666674</v>
      </c>
      <c r="BE88" s="136">
        <f t="shared" si="39"/>
        <v>0</v>
      </c>
      <c r="BF88" s="51">
        <v>0.6041666666666666</v>
      </c>
      <c r="BG88" s="51">
        <v>0.8645833333333334</v>
      </c>
      <c r="BH88" s="56">
        <f t="shared" si="45"/>
        <v>0.26041666666666674</v>
      </c>
      <c r="BI88" s="136">
        <f t="shared" si="40"/>
        <v>0</v>
      </c>
      <c r="BJ88" s="58">
        <v>5</v>
      </c>
      <c r="BK88" s="59">
        <v>0.05115740740740741</v>
      </c>
      <c r="BL88" s="59">
        <v>0.057118055555555554</v>
      </c>
      <c r="BM88" s="60">
        <f t="shared" si="41"/>
        <v>0.0059606481481481455</v>
      </c>
      <c r="BN88" s="207">
        <v>74</v>
      </c>
      <c r="BO88" s="207">
        <v>2</v>
      </c>
      <c r="BP88" s="215" t="s">
        <v>474</v>
      </c>
      <c r="BQ88" s="44" t="s">
        <v>486</v>
      </c>
      <c r="BR88" s="44" t="s">
        <v>547</v>
      </c>
      <c r="BS88" s="44" t="s">
        <v>112</v>
      </c>
      <c r="BT88" s="44" t="s">
        <v>131</v>
      </c>
      <c r="BU88" s="44" t="s">
        <v>63</v>
      </c>
      <c r="BV88" s="44" t="s">
        <v>63</v>
      </c>
      <c r="BW88" s="44" t="s">
        <v>63</v>
      </c>
      <c r="BX88" s="44" t="s">
        <v>85</v>
      </c>
      <c r="BY88" s="53"/>
      <c r="BZ88" s="44"/>
      <c r="CA88" s="45"/>
      <c r="CB88" s="44" t="s">
        <v>98</v>
      </c>
      <c r="CC88" s="44" t="s">
        <v>63</v>
      </c>
      <c r="CD88" s="44" t="s">
        <v>63</v>
      </c>
      <c r="CE88" s="44" t="s">
        <v>63</v>
      </c>
      <c r="CF88" s="44" t="s">
        <v>63</v>
      </c>
      <c r="CG88" s="44" t="s">
        <v>63</v>
      </c>
      <c r="CH88" s="62" t="s">
        <v>548</v>
      </c>
    </row>
    <row r="89" spans="1:86" ht="13.5">
      <c r="A89" s="48">
        <v>5</v>
      </c>
      <c r="B89" s="45">
        <v>25</v>
      </c>
      <c r="C89" s="50" t="s">
        <v>67</v>
      </c>
      <c r="D89" s="51">
        <v>0.576388888888889</v>
      </c>
      <c r="E89" s="224" t="s">
        <v>253</v>
      </c>
      <c r="F89" s="51">
        <v>0.9305555555555555</v>
      </c>
      <c r="G89" s="51" t="s">
        <v>154</v>
      </c>
      <c r="H89" s="52">
        <f t="shared" si="33"/>
        <v>499.8</v>
      </c>
      <c r="I89" s="51">
        <v>0.6041666666666666</v>
      </c>
      <c r="J89" s="231" t="s">
        <v>253</v>
      </c>
      <c r="K89" s="51">
        <v>0.9270833333333334</v>
      </c>
      <c r="L89" s="51">
        <v>0.32291666666666674</v>
      </c>
      <c r="M89" s="90">
        <v>0.5770833333333333</v>
      </c>
      <c r="N89" s="240" t="s">
        <v>254</v>
      </c>
      <c r="O89" s="90">
        <v>0.20069444444444443</v>
      </c>
      <c r="P89" s="90">
        <f t="shared" si="27"/>
        <v>23.62361111111111</v>
      </c>
      <c r="Q89" s="83">
        <f t="shared" si="42"/>
        <v>0.5770833333333333</v>
      </c>
      <c r="R89" s="224" t="s">
        <v>254</v>
      </c>
      <c r="S89" s="51">
        <f>O89</f>
        <v>0.20069444444444443</v>
      </c>
      <c r="T89" s="51">
        <f t="shared" si="28"/>
        <v>23.62361111111111</v>
      </c>
      <c r="U89" s="51">
        <f t="shared" si="43"/>
        <v>0.5770833333333333</v>
      </c>
      <c r="V89" s="224" t="s">
        <v>254</v>
      </c>
      <c r="W89" s="80">
        <v>0.016666666666666666</v>
      </c>
      <c r="X89" s="51">
        <f t="shared" si="29"/>
        <v>23.43958333333333</v>
      </c>
      <c r="Y89" s="53">
        <f t="shared" si="30"/>
        <v>0.576388888888889</v>
      </c>
      <c r="Z89" s="53">
        <f t="shared" si="31"/>
        <v>0.20069444444444443</v>
      </c>
      <c r="AA89" s="53">
        <f t="shared" si="32"/>
        <v>0.6243055555555556</v>
      </c>
      <c r="AB89" s="53">
        <f t="shared" si="34"/>
        <v>0.6909722222222223</v>
      </c>
      <c r="AC89" s="53">
        <f t="shared" si="35"/>
        <v>0.3256944444444444</v>
      </c>
      <c r="AD89" s="54">
        <f t="shared" si="36"/>
        <v>23.634722222222223</v>
      </c>
      <c r="AE89" s="64" t="s">
        <v>551</v>
      </c>
      <c r="AF89" s="51" t="s">
        <v>551</v>
      </c>
      <c r="AG89" s="56" t="str">
        <f t="shared" si="46"/>
        <v>-</v>
      </c>
      <c r="AH89" s="136">
        <f t="shared" si="37"/>
        <v>8.5</v>
      </c>
      <c r="AI89" s="51" t="s">
        <v>551</v>
      </c>
      <c r="AJ89" s="51" t="s">
        <v>551</v>
      </c>
      <c r="AK89" s="56" t="str">
        <f t="shared" si="47"/>
        <v>-</v>
      </c>
      <c r="AL89" s="136">
        <f t="shared" si="38"/>
        <v>8.5</v>
      </c>
      <c r="AM89" s="51" t="s">
        <v>551</v>
      </c>
      <c r="AN89" s="51" t="s">
        <v>551</v>
      </c>
      <c r="AO89" s="56" t="str">
        <f t="shared" si="48"/>
        <v>-</v>
      </c>
      <c r="AP89" s="51" t="s">
        <v>551</v>
      </c>
      <c r="AQ89" s="51" t="s">
        <v>551</v>
      </c>
      <c r="AR89" s="56" t="str">
        <f t="shared" si="49"/>
        <v>-</v>
      </c>
      <c r="AS89" s="51" t="s">
        <v>551</v>
      </c>
      <c r="AT89" s="51" t="s">
        <v>551</v>
      </c>
      <c r="AU89" s="56" t="str">
        <f aca="true" t="shared" si="52" ref="AU89:AU152">IF(AS89="-","-",IF(OR(AS89="",AT89=""),"",IF(AT89&gt;=AS89,AT89-AS89,AT89+24-AS89)))</f>
        <v>-</v>
      </c>
      <c r="AV89" s="51"/>
      <c r="AW89" s="51"/>
      <c r="AX89" s="56">
        <f t="shared" si="50"/>
      </c>
      <c r="AY89" s="51" t="s">
        <v>551</v>
      </c>
      <c r="AZ89" s="51" t="s">
        <v>551</v>
      </c>
      <c r="BA89" s="56" t="str">
        <f t="shared" si="51"/>
        <v>-</v>
      </c>
      <c r="BB89" s="51" t="s">
        <v>551</v>
      </c>
      <c r="BC89" s="51" t="s">
        <v>551</v>
      </c>
      <c r="BD89" s="56" t="str">
        <f t="shared" si="44"/>
        <v>-</v>
      </c>
      <c r="BE89" s="136">
        <f t="shared" si="39"/>
        <v>7.75</v>
      </c>
      <c r="BF89" s="51" t="s">
        <v>551</v>
      </c>
      <c r="BG89" s="51" t="s">
        <v>551</v>
      </c>
      <c r="BH89" s="56" t="str">
        <f t="shared" si="45"/>
        <v>-</v>
      </c>
      <c r="BI89" s="136">
        <f t="shared" si="40"/>
        <v>7.75</v>
      </c>
      <c r="BJ89" s="58"/>
      <c r="BK89" s="59"/>
      <c r="BL89" s="59"/>
      <c r="BM89" s="60">
        <f t="shared" si="41"/>
      </c>
      <c r="BN89" s="207"/>
      <c r="BO89" s="207"/>
      <c r="BP89" s="215"/>
      <c r="BQ89" s="44" t="s">
        <v>486</v>
      </c>
      <c r="BR89" s="44"/>
      <c r="BS89" s="44" t="s">
        <v>98</v>
      </c>
      <c r="BT89" s="44"/>
      <c r="BU89" s="44"/>
      <c r="BV89" s="44"/>
      <c r="BW89" s="44"/>
      <c r="BX89" s="44"/>
      <c r="BY89" s="53"/>
      <c r="BZ89" s="44"/>
      <c r="CA89" s="45"/>
      <c r="CB89" s="44"/>
      <c r="CC89" s="44"/>
      <c r="CD89" s="44"/>
      <c r="CE89" s="44"/>
      <c r="CF89" s="44"/>
      <c r="CG89" s="44"/>
      <c r="CH89" s="62" t="s">
        <v>552</v>
      </c>
    </row>
    <row r="90" spans="1:86" ht="22.5">
      <c r="A90" s="48">
        <v>5</v>
      </c>
      <c r="B90" s="45">
        <v>26</v>
      </c>
      <c r="C90" s="50" t="s">
        <v>74</v>
      </c>
      <c r="D90" s="51">
        <v>0.576388888888889</v>
      </c>
      <c r="E90" s="224" t="s">
        <v>254</v>
      </c>
      <c r="F90" s="51">
        <v>0.9930555555555555</v>
      </c>
      <c r="G90" s="51" t="s">
        <v>171</v>
      </c>
      <c r="H90" s="52">
        <f t="shared" si="33"/>
        <v>588</v>
      </c>
      <c r="I90" s="51">
        <v>0.59375</v>
      </c>
      <c r="J90" s="231" t="s">
        <v>254</v>
      </c>
      <c r="K90" s="51">
        <v>0.9895833333333334</v>
      </c>
      <c r="L90" s="51">
        <v>0.39583333333333337</v>
      </c>
      <c r="M90" s="90">
        <v>0.5756944444444444</v>
      </c>
      <c r="N90" s="240" t="s">
        <v>255</v>
      </c>
      <c r="O90" s="90">
        <v>0.2020833333333333</v>
      </c>
      <c r="P90" s="90">
        <f t="shared" si="27"/>
        <v>23.62638888888889</v>
      </c>
      <c r="Q90" s="83">
        <f t="shared" si="42"/>
        <v>0.5756944444444444</v>
      </c>
      <c r="R90" s="224" t="s">
        <v>255</v>
      </c>
      <c r="S90" s="51">
        <f aca="true" t="shared" si="53" ref="S90:S103">O90</f>
        <v>0.2020833333333333</v>
      </c>
      <c r="T90" s="51">
        <f t="shared" si="28"/>
        <v>23.62638888888889</v>
      </c>
      <c r="U90" s="51">
        <f t="shared" si="43"/>
        <v>0.5756944444444444</v>
      </c>
      <c r="V90" s="224" t="s">
        <v>255</v>
      </c>
      <c r="W90" s="80">
        <v>0.09513888888888888</v>
      </c>
      <c r="X90" s="51">
        <f t="shared" si="29"/>
        <v>23.519444444444446</v>
      </c>
      <c r="Y90" s="53">
        <f t="shared" si="30"/>
        <v>0.5756944444444444</v>
      </c>
      <c r="Z90" s="53">
        <f t="shared" si="31"/>
        <v>0.2020833333333333</v>
      </c>
      <c r="AA90" s="53">
        <f t="shared" si="32"/>
        <v>0.626388888888889</v>
      </c>
      <c r="AB90" s="53">
        <f t="shared" si="34"/>
        <v>0.6902777777777778</v>
      </c>
      <c r="AC90" s="53">
        <f t="shared" si="35"/>
        <v>0.3270833333333333</v>
      </c>
      <c r="AD90" s="54">
        <f t="shared" si="36"/>
        <v>23.636805555555558</v>
      </c>
      <c r="AE90" s="64">
        <v>0.8166666666666668</v>
      </c>
      <c r="AF90" s="51">
        <v>0.9930555555555555</v>
      </c>
      <c r="AG90" s="56">
        <f>IF(AE90="-","-",IF(OR(AE90="",AF90=""),"",IF(AF90&gt;=AE90,AF90-AE90,AF90+24-AE90)))</f>
        <v>0.1763888888888887</v>
      </c>
      <c r="AH90" s="136">
        <f t="shared" si="37"/>
        <v>5.766666666666667</v>
      </c>
      <c r="AI90" s="51">
        <v>0.8222222222222223</v>
      </c>
      <c r="AJ90" s="51">
        <v>0.99375</v>
      </c>
      <c r="AK90" s="56">
        <f>IF(AI90="-","-",IF(OR(AI90="",AJ90=""),"",IF(AJ90&gt;=AI90,AJ90-AI90,AJ90+24-AI90)))</f>
        <v>0.17152777777777772</v>
      </c>
      <c r="AL90" s="136">
        <f t="shared" si="38"/>
        <v>5.883333333333333</v>
      </c>
      <c r="AM90" s="51">
        <v>0.8145833333333333</v>
      </c>
      <c r="AN90" s="51">
        <v>0.20138888888888887</v>
      </c>
      <c r="AO90" s="56">
        <f>IF(AM90="-","-",IF(OR(AM90="",AN90=""),"",IF(AN90&gt;=AM90,AN90-AM90,AN90+24-AM90)))</f>
        <v>23.386805555555554</v>
      </c>
      <c r="AP90" s="51">
        <v>0.8145833333333333</v>
      </c>
      <c r="AQ90" s="51">
        <v>0.20138888888888887</v>
      </c>
      <c r="AR90" s="56">
        <f>IF(AP90="-","-",IF(OR(AP90="",AQ90=""),"",IF(AQ90&gt;=AP90,AQ90-AP90,AQ90+24-AP90)))</f>
        <v>23.386805555555554</v>
      </c>
      <c r="AS90" s="51">
        <v>0.8145833333333333</v>
      </c>
      <c r="AT90" s="51">
        <v>0.20138888888888887</v>
      </c>
      <c r="AU90" s="56">
        <f>IF(AS90="-","-",IF(OR(AS90="",AT90=""),"",IF(AT90&gt;=AS90,AT90-AS90,AT90+24-AS90)))</f>
        <v>23.386805555555554</v>
      </c>
      <c r="AV90" s="51"/>
      <c r="AW90" s="51"/>
      <c r="AX90" s="56">
        <f>IF(AV90="-","-",IF(OR(AV90="",AW90=""),"",IF(AW90&gt;=AV90,AW90-AV90,AW90+24-AV90)))</f>
      </c>
      <c r="AY90" s="51">
        <v>0.8145833333333333</v>
      </c>
      <c r="AZ90" s="51">
        <v>0.2020833333333333</v>
      </c>
      <c r="BA90" s="56">
        <f>IF(AY90="-","-",IF(OR(AY90="",AZ90=""),"",IF(AZ90&gt;=AY90,AZ90-AY90,AZ90+24-AY90)))</f>
        <v>23.3875</v>
      </c>
      <c r="BB90" s="51">
        <v>0.8256944444444444</v>
      </c>
      <c r="BC90" s="51">
        <v>0.9895833333333334</v>
      </c>
      <c r="BD90" s="56">
        <f>IF(BB90="-","-",IF(OR(BB90="",BC90=""),"",IF(BC90&gt;=BB90,BC90-BB90,BC90+24-BB90)))</f>
        <v>0.16388888888888897</v>
      </c>
      <c r="BE90" s="136">
        <f t="shared" si="39"/>
        <v>5.566666666666666</v>
      </c>
      <c r="BF90" s="51">
        <v>0.8208333333333333</v>
      </c>
      <c r="BG90" s="51">
        <v>0.9895833333333334</v>
      </c>
      <c r="BH90" s="56">
        <f>IF(BF90="-","-",IF(OR(BF90="",BG90=""),"",IF(BG90&gt;=BF90,BG90-BF90,BG90+24-BF90)))</f>
        <v>0.16875000000000007</v>
      </c>
      <c r="BI90" s="136">
        <f t="shared" si="40"/>
        <v>5.45</v>
      </c>
      <c r="BJ90" s="58">
        <v>5</v>
      </c>
      <c r="BK90" s="59">
        <v>0.057118055555555554</v>
      </c>
      <c r="BL90" s="59">
        <v>0.06347222222222222</v>
      </c>
      <c r="BM90" s="60">
        <f>IF(OR(BK90="",BL90=""),"",IF(BL90&gt;=BK90,BL90-BK90,BL90+24-BK90))</f>
        <v>0.006354166666666668</v>
      </c>
      <c r="BN90" s="207">
        <v>75</v>
      </c>
      <c r="BO90" s="207">
        <v>1</v>
      </c>
      <c r="BP90" s="215" t="s">
        <v>553</v>
      </c>
      <c r="BQ90" s="44" t="s">
        <v>77</v>
      </c>
      <c r="BR90" s="44" t="s">
        <v>549</v>
      </c>
      <c r="BS90" s="44" t="s">
        <v>112</v>
      </c>
      <c r="BT90" s="44" t="s">
        <v>131</v>
      </c>
      <c r="BU90" s="44" t="s">
        <v>63</v>
      </c>
      <c r="BV90" s="44" t="s">
        <v>63</v>
      </c>
      <c r="BW90" s="44" t="s">
        <v>63</v>
      </c>
      <c r="BX90" s="44" t="s">
        <v>85</v>
      </c>
      <c r="BY90" s="53"/>
      <c r="BZ90" s="44" t="s">
        <v>65</v>
      </c>
      <c r="CA90" s="45" t="s">
        <v>86</v>
      </c>
      <c r="CB90" s="44" t="s">
        <v>62</v>
      </c>
      <c r="CC90" s="44" t="s">
        <v>63</v>
      </c>
      <c r="CD90" s="44" t="s">
        <v>63</v>
      </c>
      <c r="CE90" s="44" t="s">
        <v>63</v>
      </c>
      <c r="CF90" s="44" t="s">
        <v>63</v>
      </c>
      <c r="CG90" s="44" t="s">
        <v>63</v>
      </c>
      <c r="CH90" s="62" t="s">
        <v>550</v>
      </c>
    </row>
    <row r="91" spans="1:86" ht="13.5">
      <c r="A91" s="48">
        <v>5</v>
      </c>
      <c r="B91" s="45">
        <v>27</v>
      </c>
      <c r="C91" s="50" t="s">
        <v>78</v>
      </c>
      <c r="D91" s="51">
        <v>0.576388888888889</v>
      </c>
      <c r="E91" s="224" t="s">
        <v>256</v>
      </c>
      <c r="F91" s="51">
        <v>0.05555555555555555</v>
      </c>
      <c r="G91" s="51" t="s">
        <v>257</v>
      </c>
      <c r="H91" s="52">
        <f t="shared" si="33"/>
        <v>676.1999999999999</v>
      </c>
      <c r="I91" s="51">
        <v>0.59375</v>
      </c>
      <c r="J91" s="231" t="s">
        <v>256</v>
      </c>
      <c r="K91" s="51">
        <v>0.0625</v>
      </c>
      <c r="L91" s="51">
        <v>23.46875</v>
      </c>
      <c r="M91" s="90">
        <v>0.5743055555555555</v>
      </c>
      <c r="N91" s="240" t="s">
        <v>256</v>
      </c>
      <c r="O91" s="90">
        <v>0.2034722222222222</v>
      </c>
      <c r="P91" s="90">
        <f t="shared" si="27"/>
        <v>23.629166666666666</v>
      </c>
      <c r="Q91" s="83">
        <f t="shared" si="42"/>
        <v>0.5743055555555555</v>
      </c>
      <c r="R91" s="224" t="s">
        <v>256</v>
      </c>
      <c r="S91" s="51">
        <f t="shared" si="53"/>
        <v>0.2034722222222222</v>
      </c>
      <c r="T91" s="51">
        <f t="shared" si="28"/>
        <v>23.629166666666666</v>
      </c>
      <c r="U91" s="51">
        <f t="shared" si="43"/>
        <v>0.5743055555555555</v>
      </c>
      <c r="V91" s="224" t="s">
        <v>256</v>
      </c>
      <c r="W91" s="51">
        <f>O91</f>
        <v>0.2034722222222222</v>
      </c>
      <c r="X91" s="51">
        <f t="shared" si="29"/>
        <v>23.629166666666666</v>
      </c>
      <c r="Y91" s="53">
        <f t="shared" si="30"/>
        <v>0.5743055555555555</v>
      </c>
      <c r="Z91" s="53">
        <f t="shared" si="31"/>
        <v>0.2034722222222222</v>
      </c>
      <c r="AA91" s="53">
        <f t="shared" si="32"/>
        <v>0.6291666666666668</v>
      </c>
      <c r="AB91" s="53">
        <f t="shared" si="34"/>
        <v>0.6888888888888889</v>
      </c>
      <c r="AC91" s="53">
        <f t="shared" si="35"/>
        <v>0.32847222222222217</v>
      </c>
      <c r="AD91" s="54">
        <f t="shared" si="36"/>
        <v>23.63958333333333</v>
      </c>
      <c r="AE91" s="64" t="s">
        <v>554</v>
      </c>
      <c r="AF91" s="51" t="s">
        <v>554</v>
      </c>
      <c r="AG91" s="56" t="str">
        <f t="shared" si="46"/>
        <v>-</v>
      </c>
      <c r="AH91" s="136">
        <f t="shared" si="37"/>
        <v>11.5</v>
      </c>
      <c r="AI91" s="51" t="s">
        <v>554</v>
      </c>
      <c r="AJ91" s="51" t="s">
        <v>554</v>
      </c>
      <c r="AK91" s="56" t="str">
        <f t="shared" si="47"/>
        <v>-</v>
      </c>
      <c r="AL91" s="136">
        <f t="shared" si="38"/>
        <v>11.5</v>
      </c>
      <c r="AM91" s="51" t="s">
        <v>554</v>
      </c>
      <c r="AN91" s="51" t="s">
        <v>554</v>
      </c>
      <c r="AO91" s="56" t="str">
        <f t="shared" si="48"/>
        <v>-</v>
      </c>
      <c r="AP91" s="51" t="s">
        <v>554</v>
      </c>
      <c r="AQ91" s="51" t="s">
        <v>554</v>
      </c>
      <c r="AR91" s="56" t="str">
        <f t="shared" si="49"/>
        <v>-</v>
      </c>
      <c r="AS91" s="51" t="s">
        <v>554</v>
      </c>
      <c r="AT91" s="51" t="s">
        <v>554</v>
      </c>
      <c r="AU91" s="56" t="str">
        <f>IF(AS91="-","-",IF(OR(AS91="",AT91=""),"",IF(AT91&gt;=AS91,AT91-AS91,AT91+24-AS91)))</f>
        <v>-</v>
      </c>
      <c r="AV91" s="51"/>
      <c r="AW91" s="51"/>
      <c r="AX91" s="56">
        <f t="shared" si="50"/>
      </c>
      <c r="AY91" s="51" t="s">
        <v>554</v>
      </c>
      <c r="AZ91" s="51" t="s">
        <v>554</v>
      </c>
      <c r="BA91" s="56" t="str">
        <f t="shared" si="51"/>
        <v>-</v>
      </c>
      <c r="BB91" s="51" t="s">
        <v>554</v>
      </c>
      <c r="BC91" s="51" t="s">
        <v>554</v>
      </c>
      <c r="BD91" s="56" t="str">
        <f t="shared" si="44"/>
        <v>-</v>
      </c>
      <c r="BE91" s="136">
        <f t="shared" si="39"/>
        <v>11.25</v>
      </c>
      <c r="BF91" s="51" t="s">
        <v>554</v>
      </c>
      <c r="BG91" s="51" t="s">
        <v>554</v>
      </c>
      <c r="BH91" s="56" t="str">
        <f t="shared" si="45"/>
        <v>-</v>
      </c>
      <c r="BI91" s="136">
        <f t="shared" si="40"/>
        <v>11.25</v>
      </c>
      <c r="BJ91" s="58"/>
      <c r="BK91" s="59"/>
      <c r="BL91" s="59"/>
      <c r="BM91" s="60">
        <f t="shared" si="41"/>
      </c>
      <c r="BN91" s="207"/>
      <c r="BO91" s="207"/>
      <c r="BP91" s="215"/>
      <c r="BQ91" s="44" t="s">
        <v>486</v>
      </c>
      <c r="BR91" s="44"/>
      <c r="BS91" s="44" t="s">
        <v>98</v>
      </c>
      <c r="BT91" s="44"/>
      <c r="BU91" s="44"/>
      <c r="BV91" s="44"/>
      <c r="BW91" s="44"/>
      <c r="BX91" s="44"/>
      <c r="BY91" s="53"/>
      <c r="BZ91" s="44"/>
      <c r="CA91" s="45"/>
      <c r="CB91" s="44"/>
      <c r="CC91" s="44"/>
      <c r="CD91" s="44"/>
      <c r="CE91" s="44"/>
      <c r="CF91" s="44"/>
      <c r="CG91" s="44"/>
      <c r="CH91" s="62" t="s">
        <v>552</v>
      </c>
    </row>
    <row r="92" spans="1:86" ht="13.5">
      <c r="A92" s="48">
        <v>5</v>
      </c>
      <c r="B92" s="45">
        <v>28</v>
      </c>
      <c r="C92" s="50" t="s">
        <v>83</v>
      </c>
      <c r="D92" s="51">
        <v>0.576388888888889</v>
      </c>
      <c r="E92" s="224" t="s">
        <v>258</v>
      </c>
      <c r="F92" s="51">
        <v>0.1388888888888889</v>
      </c>
      <c r="G92" s="51" t="s">
        <v>229</v>
      </c>
      <c r="H92" s="52">
        <f t="shared" si="33"/>
        <v>793.8</v>
      </c>
      <c r="I92" s="51">
        <v>0.59375</v>
      </c>
      <c r="J92" s="231" t="s">
        <v>258</v>
      </c>
      <c r="K92" s="51">
        <v>0.13541666666666666</v>
      </c>
      <c r="L92" s="51">
        <v>23.541666666666668</v>
      </c>
      <c r="M92" s="90">
        <v>0.5729166666666666</v>
      </c>
      <c r="N92" s="240" t="s">
        <v>258</v>
      </c>
      <c r="O92" s="90">
        <v>0.20486111111111113</v>
      </c>
      <c r="P92" s="90">
        <f t="shared" si="27"/>
        <v>23.631944444444443</v>
      </c>
      <c r="Q92" s="83">
        <f t="shared" si="42"/>
        <v>0.5729166666666666</v>
      </c>
      <c r="R92" s="224" t="s">
        <v>258</v>
      </c>
      <c r="S92" s="51">
        <f t="shared" si="53"/>
        <v>0.20486111111111113</v>
      </c>
      <c r="T92" s="51">
        <f t="shared" si="28"/>
        <v>23.631944444444443</v>
      </c>
      <c r="U92" s="51">
        <f t="shared" si="43"/>
        <v>0.5729166666666666</v>
      </c>
      <c r="V92" s="224" t="s">
        <v>258</v>
      </c>
      <c r="W92" s="51">
        <f aca="true" t="shared" si="54" ref="W92:W109">O92</f>
        <v>0.20486111111111113</v>
      </c>
      <c r="X92" s="51">
        <f t="shared" si="29"/>
        <v>23.631944444444443</v>
      </c>
      <c r="Y92" s="53">
        <f t="shared" si="30"/>
        <v>0.5729166666666666</v>
      </c>
      <c r="Z92" s="53">
        <f t="shared" si="31"/>
        <v>0.20486111111111113</v>
      </c>
      <c r="AA92" s="53">
        <f t="shared" si="32"/>
        <v>0.6319444444444445</v>
      </c>
      <c r="AB92" s="53">
        <f t="shared" si="34"/>
        <v>0.6875</v>
      </c>
      <c r="AC92" s="53">
        <f t="shared" si="35"/>
        <v>0.32986111111111116</v>
      </c>
      <c r="AD92" s="54">
        <f t="shared" si="36"/>
        <v>23.64236111111111</v>
      </c>
      <c r="AE92" s="64">
        <v>0.576388888888889</v>
      </c>
      <c r="AF92" s="51">
        <v>0.1388888888888889</v>
      </c>
      <c r="AG92" s="56">
        <f t="shared" si="46"/>
        <v>23.5625</v>
      </c>
      <c r="AH92" s="136">
        <f t="shared" si="37"/>
        <v>0</v>
      </c>
      <c r="AI92" s="51">
        <v>0.5777777777777778</v>
      </c>
      <c r="AJ92" s="51">
        <v>0.14444444444444446</v>
      </c>
      <c r="AK92" s="56">
        <f t="shared" si="47"/>
        <v>23.566666666666666</v>
      </c>
      <c r="AL92" s="136">
        <f t="shared" si="38"/>
        <v>0</v>
      </c>
      <c r="AM92" s="51">
        <v>0.5729166666666666</v>
      </c>
      <c r="AN92" s="51">
        <v>0.2041666666666667</v>
      </c>
      <c r="AO92" s="56">
        <f t="shared" si="48"/>
        <v>23.631249999999998</v>
      </c>
      <c r="AP92" s="51">
        <v>0.5729166666666666</v>
      </c>
      <c r="AQ92" s="51">
        <v>0.2041666666666667</v>
      </c>
      <c r="AR92" s="56">
        <f t="shared" si="49"/>
        <v>23.631249999999998</v>
      </c>
      <c r="AS92" s="51">
        <v>0.5729166666666666</v>
      </c>
      <c r="AT92" s="51">
        <v>0.2041666666666667</v>
      </c>
      <c r="AU92" s="56">
        <f t="shared" si="52"/>
        <v>23.631249999999998</v>
      </c>
      <c r="AV92" s="51"/>
      <c r="AW92" s="51"/>
      <c r="AX92" s="56">
        <f t="shared" si="50"/>
      </c>
      <c r="AY92" s="51">
        <v>0.5770833333333333</v>
      </c>
      <c r="AZ92" s="51">
        <v>0.20833333333333334</v>
      </c>
      <c r="BA92" s="56">
        <f t="shared" si="51"/>
        <v>23.631249999999998</v>
      </c>
      <c r="BB92" s="51">
        <v>0.59375</v>
      </c>
      <c r="BC92" s="51">
        <v>0.13541666666666666</v>
      </c>
      <c r="BD92" s="56">
        <f t="shared" si="44"/>
        <v>23.541666666666668</v>
      </c>
      <c r="BE92" s="136">
        <f t="shared" si="39"/>
        <v>0</v>
      </c>
      <c r="BF92" s="51">
        <v>0.59375</v>
      </c>
      <c r="BG92" s="51">
        <v>0.13541666666666666</v>
      </c>
      <c r="BH92" s="56">
        <f t="shared" si="45"/>
        <v>23.541666666666668</v>
      </c>
      <c r="BI92" s="136">
        <f t="shared" si="40"/>
        <v>0</v>
      </c>
      <c r="BJ92" s="58">
        <v>5</v>
      </c>
      <c r="BK92" s="59">
        <v>0.06347222222222222</v>
      </c>
      <c r="BL92" s="59">
        <v>0.07380787037037037</v>
      </c>
      <c r="BM92" s="60">
        <f t="shared" si="41"/>
        <v>0.01033564814814815</v>
      </c>
      <c r="BN92" s="207">
        <v>76</v>
      </c>
      <c r="BO92" s="207">
        <v>4</v>
      </c>
      <c r="BP92" s="215" t="s">
        <v>474</v>
      </c>
      <c r="BQ92" s="44" t="s">
        <v>486</v>
      </c>
      <c r="BR92" s="44" t="s">
        <v>556</v>
      </c>
      <c r="BS92" s="44" t="s">
        <v>112</v>
      </c>
      <c r="BT92" s="44" t="s">
        <v>131</v>
      </c>
      <c r="BU92" s="44" t="s">
        <v>63</v>
      </c>
      <c r="BV92" s="44" t="s">
        <v>63</v>
      </c>
      <c r="BW92" s="44" t="s">
        <v>63</v>
      </c>
      <c r="BX92" s="44" t="s">
        <v>64</v>
      </c>
      <c r="BY92" s="53">
        <v>0.06944444444444443</v>
      </c>
      <c r="BZ92" s="44" t="s">
        <v>65</v>
      </c>
      <c r="CA92" s="45" t="s">
        <v>66</v>
      </c>
      <c r="CB92" s="44" t="s">
        <v>514</v>
      </c>
      <c r="CC92" s="44" t="s">
        <v>63</v>
      </c>
      <c r="CD92" s="44" t="s">
        <v>63</v>
      </c>
      <c r="CE92" s="44" t="s">
        <v>63</v>
      </c>
      <c r="CF92" s="44" t="s">
        <v>63</v>
      </c>
      <c r="CG92" s="44" t="s">
        <v>63</v>
      </c>
      <c r="CH92" s="62" t="s">
        <v>555</v>
      </c>
    </row>
    <row r="93" spans="1:86" ht="22.5">
      <c r="A93" s="48">
        <v>5</v>
      </c>
      <c r="B93" s="45">
        <v>29</v>
      </c>
      <c r="C93" s="50" t="s">
        <v>87</v>
      </c>
      <c r="D93" s="51">
        <v>0.5694444444444444</v>
      </c>
      <c r="E93" s="224" t="s">
        <v>259</v>
      </c>
      <c r="F93" s="51">
        <v>0.19444444444444445</v>
      </c>
      <c r="G93" s="51" t="s">
        <v>260</v>
      </c>
      <c r="H93" s="52">
        <f t="shared" si="33"/>
        <v>882</v>
      </c>
      <c r="I93" s="51">
        <v>0.59375</v>
      </c>
      <c r="J93" s="231" t="s">
        <v>259</v>
      </c>
      <c r="K93" s="51">
        <v>0.19791666666666666</v>
      </c>
      <c r="L93" s="51">
        <v>23.604166666666668</v>
      </c>
      <c r="M93" s="90">
        <v>0.5715277777777777</v>
      </c>
      <c r="N93" s="240" t="s">
        <v>259</v>
      </c>
      <c r="O93" s="90">
        <v>0.20625000000000002</v>
      </c>
      <c r="P93" s="90">
        <f t="shared" si="27"/>
        <v>23.634722222222223</v>
      </c>
      <c r="Q93" s="83">
        <f t="shared" si="42"/>
        <v>0.5715277777777777</v>
      </c>
      <c r="R93" s="224" t="s">
        <v>259</v>
      </c>
      <c r="S93" s="51">
        <f t="shared" si="53"/>
        <v>0.20625000000000002</v>
      </c>
      <c r="T93" s="51">
        <f t="shared" si="28"/>
        <v>23.634722222222223</v>
      </c>
      <c r="U93" s="51">
        <f t="shared" si="43"/>
        <v>0.5715277777777777</v>
      </c>
      <c r="V93" s="224" t="s">
        <v>259</v>
      </c>
      <c r="W93" s="51">
        <f t="shared" si="54"/>
        <v>0.20625000000000002</v>
      </c>
      <c r="X93" s="51">
        <f t="shared" si="29"/>
        <v>23.634722222222223</v>
      </c>
      <c r="Y93" s="53">
        <f t="shared" si="30"/>
        <v>0.5694444444444444</v>
      </c>
      <c r="Z93" s="53">
        <f t="shared" si="31"/>
        <v>0.20625000000000002</v>
      </c>
      <c r="AA93" s="53">
        <f t="shared" si="32"/>
        <v>0.6368055555555556</v>
      </c>
      <c r="AB93" s="53">
        <f t="shared" si="34"/>
        <v>0.6840277777777778</v>
      </c>
      <c r="AC93" s="53">
        <f t="shared" si="35"/>
        <v>0.33125000000000004</v>
      </c>
      <c r="AD93" s="54">
        <f t="shared" si="36"/>
        <v>23.647222222222222</v>
      </c>
      <c r="AE93" s="64">
        <v>0.5694444444444444</v>
      </c>
      <c r="AF93" s="51">
        <v>0.90625</v>
      </c>
      <c r="AG93" s="56">
        <f t="shared" si="46"/>
        <v>0.3368055555555556</v>
      </c>
      <c r="AH93" s="136">
        <f t="shared" si="37"/>
        <v>6.916666666666667</v>
      </c>
      <c r="AI93" s="51">
        <v>0.5770833333333333</v>
      </c>
      <c r="AJ93" s="51">
        <v>0.9069444444444444</v>
      </c>
      <c r="AK93" s="56">
        <f t="shared" si="47"/>
        <v>0.32986111111111116</v>
      </c>
      <c r="AL93" s="136">
        <f t="shared" si="38"/>
        <v>7.083333333333333</v>
      </c>
      <c r="AM93" s="51">
        <v>0.5715277777777777</v>
      </c>
      <c r="AN93" s="51">
        <v>0.904861111111111</v>
      </c>
      <c r="AO93" s="56">
        <f t="shared" si="48"/>
        <v>0.33333333333333326</v>
      </c>
      <c r="AP93" s="51">
        <v>0.5722222222222222</v>
      </c>
      <c r="AQ93" s="51">
        <v>0.9055555555555556</v>
      </c>
      <c r="AR93" s="56">
        <f t="shared" si="49"/>
        <v>0.33333333333333337</v>
      </c>
      <c r="AS93" s="51">
        <v>0.5722222222222222</v>
      </c>
      <c r="AT93" s="51">
        <v>0.9055555555555556</v>
      </c>
      <c r="AU93" s="56">
        <f t="shared" si="52"/>
        <v>0.33333333333333337</v>
      </c>
      <c r="AV93" s="51"/>
      <c r="AW93" s="51"/>
      <c r="AX93" s="56">
        <f t="shared" si="50"/>
      </c>
      <c r="AY93" s="51">
        <v>0.5694444444444444</v>
      </c>
      <c r="AZ93" s="51">
        <v>0.9069444444444444</v>
      </c>
      <c r="BA93" s="56">
        <f t="shared" si="51"/>
        <v>0.3375</v>
      </c>
      <c r="BB93" s="51">
        <v>0.59375</v>
      </c>
      <c r="BC93" s="51">
        <v>0.9006944444444445</v>
      </c>
      <c r="BD93" s="56">
        <f t="shared" si="44"/>
        <v>0.30694444444444446</v>
      </c>
      <c r="BE93" s="136">
        <f t="shared" si="39"/>
        <v>7.133333333333334</v>
      </c>
      <c r="BF93" s="51">
        <v>0.59375</v>
      </c>
      <c r="BG93" s="51">
        <v>0.9006944444444445</v>
      </c>
      <c r="BH93" s="56">
        <f t="shared" si="45"/>
        <v>0.30694444444444446</v>
      </c>
      <c r="BI93" s="136">
        <f t="shared" si="40"/>
        <v>7.133333333333334</v>
      </c>
      <c r="BJ93" s="58">
        <v>5</v>
      </c>
      <c r="BK93" s="59">
        <v>0.07380787037037037</v>
      </c>
      <c r="BL93" s="59">
        <v>0.07935185185185185</v>
      </c>
      <c r="BM93" s="60">
        <f t="shared" si="41"/>
        <v>0.005543981481481483</v>
      </c>
      <c r="BN93" s="207">
        <v>77</v>
      </c>
      <c r="BO93" s="207">
        <v>2</v>
      </c>
      <c r="BP93" s="215" t="s">
        <v>474</v>
      </c>
      <c r="BQ93" s="44" t="s">
        <v>494</v>
      </c>
      <c r="BR93" s="44" t="s">
        <v>558</v>
      </c>
      <c r="BS93" s="44" t="s">
        <v>62</v>
      </c>
      <c r="BT93" s="44" t="s">
        <v>63</v>
      </c>
      <c r="BU93" s="44" t="s">
        <v>63</v>
      </c>
      <c r="BV93" s="44" t="s">
        <v>63</v>
      </c>
      <c r="BW93" s="44" t="s">
        <v>63</v>
      </c>
      <c r="BX93" s="44"/>
      <c r="BY93" s="53"/>
      <c r="BZ93" s="44"/>
      <c r="CA93" s="45"/>
      <c r="CB93" s="44" t="s">
        <v>98</v>
      </c>
      <c r="CC93" s="44" t="s">
        <v>63</v>
      </c>
      <c r="CD93" s="44" t="s">
        <v>63</v>
      </c>
      <c r="CE93" s="44" t="s">
        <v>63</v>
      </c>
      <c r="CF93" s="44" t="s">
        <v>63</v>
      </c>
      <c r="CG93" s="44" t="s">
        <v>63</v>
      </c>
      <c r="CH93" s="62" t="s">
        <v>561</v>
      </c>
    </row>
    <row r="94" spans="1:86" ht="13.5">
      <c r="A94" s="48">
        <v>5</v>
      </c>
      <c r="B94" s="45">
        <v>30</v>
      </c>
      <c r="C94" s="50" t="s">
        <v>90</v>
      </c>
      <c r="D94" s="51">
        <v>0.5694444444444444</v>
      </c>
      <c r="E94" s="224" t="s">
        <v>261</v>
      </c>
      <c r="F94" s="51">
        <v>0.19444444444444445</v>
      </c>
      <c r="G94" s="51" t="s">
        <v>260</v>
      </c>
      <c r="H94" s="52">
        <f t="shared" si="33"/>
        <v>882</v>
      </c>
      <c r="I94" s="51">
        <v>0.59375</v>
      </c>
      <c r="J94" s="231" t="s">
        <v>261</v>
      </c>
      <c r="K94" s="51">
        <v>0.19791666666666666</v>
      </c>
      <c r="L94" s="51">
        <v>23.604166666666668</v>
      </c>
      <c r="M94" s="90">
        <v>0.5701388888888889</v>
      </c>
      <c r="N94" s="240" t="s">
        <v>261</v>
      </c>
      <c r="O94" s="90">
        <v>0.2076388888888889</v>
      </c>
      <c r="P94" s="90">
        <f t="shared" si="27"/>
        <v>23.6375</v>
      </c>
      <c r="Q94" s="83">
        <f t="shared" si="42"/>
        <v>0.5701388888888889</v>
      </c>
      <c r="R94" s="224" t="s">
        <v>261</v>
      </c>
      <c r="S94" s="51">
        <f t="shared" si="53"/>
        <v>0.2076388888888889</v>
      </c>
      <c r="T94" s="51">
        <f t="shared" si="28"/>
        <v>23.6375</v>
      </c>
      <c r="U94" s="51">
        <f t="shared" si="43"/>
        <v>0.5701388888888889</v>
      </c>
      <c r="V94" s="224" t="s">
        <v>261</v>
      </c>
      <c r="W94" s="51">
        <f t="shared" si="54"/>
        <v>0.2076388888888889</v>
      </c>
      <c r="X94" s="51">
        <f t="shared" si="29"/>
        <v>23.6375</v>
      </c>
      <c r="Y94" s="53">
        <f t="shared" si="30"/>
        <v>0.5694444444444444</v>
      </c>
      <c r="Z94" s="53">
        <f t="shared" si="31"/>
        <v>0.2076388888888889</v>
      </c>
      <c r="AA94" s="53">
        <f t="shared" si="32"/>
        <v>0.6381944444444445</v>
      </c>
      <c r="AB94" s="53">
        <f t="shared" si="34"/>
        <v>0.6840277777777778</v>
      </c>
      <c r="AC94" s="53">
        <f t="shared" si="35"/>
        <v>0.33263888888888893</v>
      </c>
      <c r="AD94" s="54">
        <f t="shared" si="36"/>
        <v>23.64861111111111</v>
      </c>
      <c r="AE94" s="64"/>
      <c r="AF94" s="51"/>
      <c r="AG94" s="56">
        <f t="shared" si="46"/>
      </c>
      <c r="AH94" s="136">
        <f t="shared" si="37"/>
        <v>15</v>
      </c>
      <c r="AI94" s="51"/>
      <c r="AJ94" s="51"/>
      <c r="AK94" s="56">
        <f t="shared" si="47"/>
      </c>
      <c r="AL94" s="136">
        <f t="shared" si="38"/>
        <v>15</v>
      </c>
      <c r="AM94" s="51"/>
      <c r="AN94" s="51"/>
      <c r="AO94" s="56">
        <f t="shared" si="48"/>
      </c>
      <c r="AP94" s="51"/>
      <c r="AQ94" s="51"/>
      <c r="AR94" s="56">
        <f t="shared" si="49"/>
      </c>
      <c r="AS94" s="51"/>
      <c r="AT94" s="51"/>
      <c r="AU94" s="56">
        <f t="shared" si="52"/>
      </c>
      <c r="AV94" s="51"/>
      <c r="AW94" s="51"/>
      <c r="AX94" s="56">
        <f t="shared" si="50"/>
      </c>
      <c r="AY94" s="51"/>
      <c r="AZ94" s="51"/>
      <c r="BA94" s="56">
        <f t="shared" si="51"/>
      </c>
      <c r="BB94" s="51"/>
      <c r="BC94" s="51"/>
      <c r="BD94" s="56">
        <f t="shared" si="44"/>
      </c>
      <c r="BE94" s="136">
        <f t="shared" si="39"/>
        <v>14.5</v>
      </c>
      <c r="BF94" s="51"/>
      <c r="BG94" s="51"/>
      <c r="BH94" s="56">
        <f t="shared" si="45"/>
      </c>
      <c r="BI94" s="136">
        <f t="shared" si="40"/>
        <v>14.5</v>
      </c>
      <c r="BJ94" s="58"/>
      <c r="BK94" s="59"/>
      <c r="BL94" s="59"/>
      <c r="BM94" s="60">
        <f t="shared" si="41"/>
      </c>
      <c r="BN94" s="207"/>
      <c r="BO94" s="207"/>
      <c r="BP94" s="215"/>
      <c r="BQ94" s="44" t="s">
        <v>494</v>
      </c>
      <c r="BR94" s="44"/>
      <c r="BS94" s="44" t="s">
        <v>98</v>
      </c>
      <c r="BT94" s="44"/>
      <c r="BU94" s="44"/>
      <c r="BV94" s="44"/>
      <c r="BW94" s="44"/>
      <c r="BX94" s="44"/>
      <c r="BY94" s="53"/>
      <c r="BZ94" s="44"/>
      <c r="CA94" s="45"/>
      <c r="CB94" s="44"/>
      <c r="CC94" s="44"/>
      <c r="CD94" s="44"/>
      <c r="CE94" s="44"/>
      <c r="CF94" s="44"/>
      <c r="CG94" s="44"/>
      <c r="CH94" s="62" t="s">
        <v>552</v>
      </c>
    </row>
    <row r="95" spans="1:86" ht="13.5">
      <c r="A95" s="48">
        <v>5</v>
      </c>
      <c r="B95" s="45">
        <v>31</v>
      </c>
      <c r="C95" s="50" t="s">
        <v>57</v>
      </c>
      <c r="D95" s="51">
        <v>0.5694444444444444</v>
      </c>
      <c r="E95" s="224" t="s">
        <v>262</v>
      </c>
      <c r="F95" s="51">
        <v>0.2152777777777778</v>
      </c>
      <c r="G95" s="51" t="s">
        <v>263</v>
      </c>
      <c r="H95" s="52">
        <f t="shared" si="33"/>
        <v>911.4</v>
      </c>
      <c r="I95" s="51">
        <v>0.59375</v>
      </c>
      <c r="J95" s="231" t="s">
        <v>262</v>
      </c>
      <c r="K95" s="51">
        <v>0.19791666666666666</v>
      </c>
      <c r="L95" s="51">
        <v>23.604166666666668</v>
      </c>
      <c r="M95" s="90">
        <v>0.5694444444444444</v>
      </c>
      <c r="N95" s="240" t="s">
        <v>262</v>
      </c>
      <c r="O95" s="90">
        <v>0.20902777777777778</v>
      </c>
      <c r="P95" s="90">
        <f t="shared" si="27"/>
        <v>23.639583333333334</v>
      </c>
      <c r="Q95" s="83">
        <f t="shared" si="42"/>
        <v>0.5694444444444444</v>
      </c>
      <c r="R95" s="224" t="s">
        <v>262</v>
      </c>
      <c r="S95" s="51">
        <f t="shared" si="53"/>
        <v>0.20902777777777778</v>
      </c>
      <c r="T95" s="51">
        <f t="shared" si="28"/>
        <v>23.639583333333334</v>
      </c>
      <c r="U95" s="51">
        <f t="shared" si="43"/>
        <v>0.5694444444444444</v>
      </c>
      <c r="V95" s="224" t="s">
        <v>262</v>
      </c>
      <c r="W95" s="51">
        <f t="shared" si="54"/>
        <v>0.20902777777777778</v>
      </c>
      <c r="X95" s="51">
        <f t="shared" si="29"/>
        <v>23.639583333333334</v>
      </c>
      <c r="Y95" s="53">
        <f t="shared" si="30"/>
        <v>0.5694444444444444</v>
      </c>
      <c r="Z95" s="53">
        <v>0.2152777777777778</v>
      </c>
      <c r="AA95" s="53">
        <f t="shared" si="32"/>
        <v>0.6458333333333333</v>
      </c>
      <c r="AB95" s="53">
        <f t="shared" si="34"/>
        <v>0.6840277777777778</v>
      </c>
      <c r="AC95" s="53">
        <f t="shared" si="35"/>
        <v>0.3402777777777778</v>
      </c>
      <c r="AD95" s="54">
        <f t="shared" si="36"/>
        <v>23.65625</v>
      </c>
      <c r="AE95" s="64"/>
      <c r="AF95" s="51"/>
      <c r="AG95" s="199">
        <f>VALUE(LEFT(TEXT(($G96),"hh:mm"),2))</f>
        <v>15</v>
      </c>
      <c r="AH95" s="136">
        <f t="shared" si="37"/>
        <v>0</v>
      </c>
      <c r="AI95" s="51"/>
      <c r="AJ95" s="51"/>
      <c r="AK95" s="56">
        <f t="shared" si="47"/>
      </c>
      <c r="AL95" s="136">
        <f t="shared" si="38"/>
        <v>15.5</v>
      </c>
      <c r="AM95" s="51"/>
      <c r="AN95" s="51"/>
      <c r="AO95" s="56">
        <f t="shared" si="48"/>
      </c>
      <c r="AP95" s="51"/>
      <c r="AQ95" s="51"/>
      <c r="AR95" s="56">
        <f t="shared" si="49"/>
      </c>
      <c r="AS95" s="51"/>
      <c r="AT95" s="51"/>
      <c r="AU95" s="56">
        <f t="shared" si="52"/>
      </c>
      <c r="AV95" s="51"/>
      <c r="AW95" s="51"/>
      <c r="AX95" s="56">
        <f t="shared" si="50"/>
      </c>
      <c r="AY95" s="51"/>
      <c r="AZ95" s="51"/>
      <c r="BA95" s="56">
        <f t="shared" si="51"/>
      </c>
      <c r="BB95" s="51"/>
      <c r="BC95" s="51"/>
      <c r="BD95" s="56">
        <f t="shared" si="44"/>
      </c>
      <c r="BE95" s="136">
        <f t="shared" si="39"/>
        <v>14.5</v>
      </c>
      <c r="BF95" s="51"/>
      <c r="BG95" s="51"/>
      <c r="BH95" s="56">
        <f t="shared" si="45"/>
      </c>
      <c r="BI95" s="136">
        <f t="shared" si="40"/>
        <v>14.5</v>
      </c>
      <c r="BJ95" s="58"/>
      <c r="BK95" s="59"/>
      <c r="BL95" s="59"/>
      <c r="BM95" s="60">
        <f t="shared" si="41"/>
      </c>
      <c r="BN95" s="207"/>
      <c r="BO95" s="207"/>
      <c r="BP95" s="215"/>
      <c r="BQ95" s="44" t="s">
        <v>494</v>
      </c>
      <c r="BR95" s="44"/>
      <c r="BS95" s="44" t="s">
        <v>98</v>
      </c>
      <c r="BT95" s="44"/>
      <c r="BU95" s="44"/>
      <c r="BV95" s="44"/>
      <c r="BW95" s="44"/>
      <c r="BX95" s="44"/>
      <c r="BY95" s="53"/>
      <c r="BZ95" s="44"/>
      <c r="CA95" s="45"/>
      <c r="CB95" s="44"/>
      <c r="CC95" s="44"/>
      <c r="CD95" s="44"/>
      <c r="CE95" s="44"/>
      <c r="CF95" s="44"/>
      <c r="CG95" s="44"/>
      <c r="CH95" s="62" t="s">
        <v>552</v>
      </c>
    </row>
    <row r="96" spans="1:86" ht="33.75">
      <c r="A96" s="48">
        <v>6</v>
      </c>
      <c r="B96" s="45">
        <v>1</v>
      </c>
      <c r="C96" s="50" t="s">
        <v>67</v>
      </c>
      <c r="D96" s="51">
        <v>0.5694444444444444</v>
      </c>
      <c r="E96" s="224" t="s">
        <v>264</v>
      </c>
      <c r="F96" s="51">
        <v>0.2152777777777778</v>
      </c>
      <c r="G96" s="51" t="s">
        <v>263</v>
      </c>
      <c r="H96" s="52">
        <f t="shared" si="33"/>
        <v>911.4</v>
      </c>
      <c r="I96" s="51">
        <v>0.59375</v>
      </c>
      <c r="J96" s="231" t="s">
        <v>264</v>
      </c>
      <c r="K96" s="51">
        <v>0.19791666666666666</v>
      </c>
      <c r="L96" s="51">
        <v>23.604166666666668</v>
      </c>
      <c r="M96" s="90">
        <v>0.5680555555555555</v>
      </c>
      <c r="N96" s="240" t="s">
        <v>264</v>
      </c>
      <c r="O96" s="90">
        <v>0.21041666666666667</v>
      </c>
      <c r="P96" s="90">
        <f t="shared" si="27"/>
        <v>23.64236111111111</v>
      </c>
      <c r="Q96" s="83">
        <f t="shared" si="42"/>
        <v>0.5680555555555555</v>
      </c>
      <c r="R96" s="224" t="s">
        <v>264</v>
      </c>
      <c r="S96" s="51">
        <f t="shared" si="53"/>
        <v>0.21041666666666667</v>
      </c>
      <c r="T96" s="51">
        <f t="shared" si="28"/>
        <v>23.64236111111111</v>
      </c>
      <c r="U96" s="51">
        <f t="shared" si="43"/>
        <v>0.5680555555555555</v>
      </c>
      <c r="V96" s="224" t="s">
        <v>264</v>
      </c>
      <c r="W96" s="51">
        <f t="shared" si="54"/>
        <v>0.21041666666666667</v>
      </c>
      <c r="X96" s="51">
        <f t="shared" si="29"/>
        <v>23.64236111111111</v>
      </c>
      <c r="Y96" s="53">
        <f t="shared" si="30"/>
        <v>0.5680555555555555</v>
      </c>
      <c r="Z96" s="53">
        <v>0.2152777777777778</v>
      </c>
      <c r="AA96" s="53">
        <f t="shared" si="32"/>
        <v>0.6472222222222221</v>
      </c>
      <c r="AB96" s="53">
        <f t="shared" si="34"/>
        <v>0.6826388888888889</v>
      </c>
      <c r="AC96" s="53">
        <f t="shared" si="35"/>
        <v>0.3402777777777778</v>
      </c>
      <c r="AD96" s="54">
        <f t="shared" si="36"/>
        <v>23.65763888888889</v>
      </c>
      <c r="AE96" s="64">
        <v>0.5694444444444444</v>
      </c>
      <c r="AF96" s="51">
        <v>0.17361111111111113</v>
      </c>
      <c r="AG96" s="56">
        <f t="shared" si="46"/>
        <v>23.604166666666668</v>
      </c>
      <c r="AH96" s="136">
        <f>IF($G96="",0,IF(OR(AG96="",AG96="-"),VALUE(LEFT(TEXT($G96,"hh:mm"),2))+VALUE(RIGHT(TEXT($G96,"hh:mm"),2)/60),IF($G96&lt;=AG96,0,VALUE(LEFT(TEXT(($G96),"hh:mm"),2))+VALUE(RIGHT(TEXT(($G96),"hh:mm"),2)/60)-VALUE(LEFT(TEXT((AG96),"hh:mm"),2))+VALUE(RIGHT(TEXT((AG96),"hh:mm"),2)/60))))</f>
        <v>2</v>
      </c>
      <c r="AI96" s="51">
        <v>0.5694444444444444</v>
      </c>
      <c r="AJ96" s="51">
        <v>0.21944444444444444</v>
      </c>
      <c r="AK96" s="56">
        <f t="shared" si="47"/>
        <v>23.650000000000002</v>
      </c>
      <c r="AL96" s="136">
        <f t="shared" si="38"/>
        <v>0</v>
      </c>
      <c r="AM96" s="51">
        <v>0.5680555555555555</v>
      </c>
      <c r="AN96" s="51">
        <v>0.17430555555555557</v>
      </c>
      <c r="AO96" s="56">
        <f t="shared" si="48"/>
        <v>23.60625</v>
      </c>
      <c r="AP96" s="51">
        <v>0.56875</v>
      </c>
      <c r="AQ96" s="51">
        <v>0.17500000000000002</v>
      </c>
      <c r="AR96" s="56">
        <f t="shared" si="49"/>
        <v>23.60625</v>
      </c>
      <c r="AS96" s="51">
        <v>0.56875</v>
      </c>
      <c r="AT96" s="51">
        <v>0.17500000000000002</v>
      </c>
      <c r="AU96" s="56">
        <f t="shared" si="52"/>
        <v>23.60625</v>
      </c>
      <c r="AV96" s="51"/>
      <c r="AW96" s="51"/>
      <c r="AX96" s="56">
        <f t="shared" si="50"/>
      </c>
      <c r="AY96" s="51">
        <v>0.5666666666666667</v>
      </c>
      <c r="AZ96" s="51">
        <v>0.17916666666666667</v>
      </c>
      <c r="BA96" s="56">
        <f t="shared" si="51"/>
        <v>23.6125</v>
      </c>
      <c r="BB96" s="51">
        <v>0.59375</v>
      </c>
      <c r="BC96" s="51">
        <v>0.17361111111111113</v>
      </c>
      <c r="BD96" s="56">
        <f t="shared" si="44"/>
        <v>23.57986111111111</v>
      </c>
      <c r="BE96" s="136">
        <f t="shared" si="39"/>
        <v>0.5833333333333334</v>
      </c>
      <c r="BF96" s="51">
        <v>0.59375</v>
      </c>
      <c r="BG96" s="51">
        <v>0.17361111111111113</v>
      </c>
      <c r="BH96" s="56">
        <f t="shared" si="45"/>
        <v>23.57986111111111</v>
      </c>
      <c r="BI96" s="136">
        <f t="shared" si="40"/>
        <v>0.5833333333333334</v>
      </c>
      <c r="BJ96" s="58">
        <v>6</v>
      </c>
      <c r="BK96" s="59">
        <v>0.07934027777777779</v>
      </c>
      <c r="BL96" s="59">
        <v>0.089375</v>
      </c>
      <c r="BM96" s="60">
        <f t="shared" si="41"/>
        <v>0.010034722222222209</v>
      </c>
      <c r="BN96" s="207">
        <v>78</v>
      </c>
      <c r="BO96" s="207">
        <v>4</v>
      </c>
      <c r="BP96" s="215" t="s">
        <v>474</v>
      </c>
      <c r="BQ96" s="44" t="s">
        <v>485</v>
      </c>
      <c r="BR96" s="44" t="s">
        <v>559</v>
      </c>
      <c r="BS96" s="44" t="s">
        <v>102</v>
      </c>
      <c r="BT96" s="44" t="s">
        <v>63</v>
      </c>
      <c r="BU96" s="44" t="s">
        <v>63</v>
      </c>
      <c r="BV96" s="44" t="s">
        <v>63</v>
      </c>
      <c r="BW96" s="44" t="s">
        <v>63</v>
      </c>
      <c r="BX96" s="44" t="s">
        <v>85</v>
      </c>
      <c r="BY96" s="53"/>
      <c r="BZ96" s="44"/>
      <c r="CA96" s="45"/>
      <c r="CB96" s="44" t="s">
        <v>102</v>
      </c>
      <c r="CC96" s="44" t="s">
        <v>63</v>
      </c>
      <c r="CD96" s="44" t="s">
        <v>63</v>
      </c>
      <c r="CE96" s="44" t="s">
        <v>63</v>
      </c>
      <c r="CF96" s="44" t="s">
        <v>63</v>
      </c>
      <c r="CG96" s="44" t="s">
        <v>63</v>
      </c>
      <c r="CH96" s="62" t="s">
        <v>645</v>
      </c>
    </row>
    <row r="97" spans="1:86" ht="13.5">
      <c r="A97" s="48">
        <v>6</v>
      </c>
      <c r="B97" s="45">
        <v>2</v>
      </c>
      <c r="C97" s="50" t="s">
        <v>74</v>
      </c>
      <c r="D97" s="51">
        <v>0.5694444444444444</v>
      </c>
      <c r="E97" s="224" t="s">
        <v>265</v>
      </c>
      <c r="F97" s="51">
        <v>0.2152777777777778</v>
      </c>
      <c r="G97" s="51" t="s">
        <v>263</v>
      </c>
      <c r="H97" s="52">
        <f t="shared" si="33"/>
        <v>911.4</v>
      </c>
      <c r="I97" s="51">
        <v>0.59375</v>
      </c>
      <c r="J97" s="231" t="s">
        <v>265</v>
      </c>
      <c r="K97" s="51">
        <v>0.19791666666666666</v>
      </c>
      <c r="L97" s="51">
        <v>23.604166666666668</v>
      </c>
      <c r="M97" s="90">
        <v>0.5673611111111111</v>
      </c>
      <c r="N97" s="240" t="s">
        <v>265</v>
      </c>
      <c r="O97" s="90">
        <v>0.2111111111111111</v>
      </c>
      <c r="P97" s="90">
        <f t="shared" si="27"/>
        <v>23.64375</v>
      </c>
      <c r="Q97" s="83">
        <f t="shared" si="42"/>
        <v>0.5673611111111111</v>
      </c>
      <c r="R97" s="224" t="s">
        <v>265</v>
      </c>
      <c r="S97" s="51">
        <f t="shared" si="53"/>
        <v>0.2111111111111111</v>
      </c>
      <c r="T97" s="51">
        <f t="shared" si="28"/>
        <v>23.64375</v>
      </c>
      <c r="U97" s="51">
        <f t="shared" si="43"/>
        <v>0.5673611111111111</v>
      </c>
      <c r="V97" s="224" t="s">
        <v>265</v>
      </c>
      <c r="W97" s="51">
        <f t="shared" si="54"/>
        <v>0.2111111111111111</v>
      </c>
      <c r="X97" s="51">
        <f t="shared" si="29"/>
        <v>23.64375</v>
      </c>
      <c r="Y97" s="53">
        <f t="shared" si="30"/>
        <v>0.5673611111111111</v>
      </c>
      <c r="Z97" s="53">
        <v>0.2152777777777778</v>
      </c>
      <c r="AA97" s="53">
        <f t="shared" si="32"/>
        <v>0.6479166666666666</v>
      </c>
      <c r="AB97" s="53">
        <f t="shared" si="34"/>
        <v>0.6819444444444445</v>
      </c>
      <c r="AC97" s="53">
        <f t="shared" si="35"/>
        <v>0.3402777777777778</v>
      </c>
      <c r="AD97" s="54">
        <f t="shared" si="36"/>
        <v>23.658333333333335</v>
      </c>
      <c r="AE97" s="64">
        <v>0.5694444444444444</v>
      </c>
      <c r="AF97" s="51">
        <v>0.2152777777777778</v>
      </c>
      <c r="AG97" s="56">
        <f t="shared" si="46"/>
        <v>23.645833333333336</v>
      </c>
      <c r="AH97" s="136">
        <f t="shared" si="37"/>
        <v>0</v>
      </c>
      <c r="AI97" s="51">
        <v>0.5680555555555555</v>
      </c>
      <c r="AJ97" s="51">
        <v>0.21875</v>
      </c>
      <c r="AK97" s="56">
        <f t="shared" si="47"/>
        <v>23.650694444444444</v>
      </c>
      <c r="AL97" s="136">
        <f t="shared" si="38"/>
        <v>0</v>
      </c>
      <c r="AM97" s="51">
        <v>0.5673611111111111</v>
      </c>
      <c r="AN97" s="51">
        <v>0.2111111111111111</v>
      </c>
      <c r="AO97" s="56">
        <f t="shared" si="48"/>
        <v>23.64375</v>
      </c>
      <c r="AP97" s="51">
        <v>0.5673611111111111</v>
      </c>
      <c r="AQ97" s="51">
        <v>0.21041666666666667</v>
      </c>
      <c r="AR97" s="56">
        <f t="shared" si="49"/>
        <v>23.643055555555556</v>
      </c>
      <c r="AS97" s="51">
        <v>0.5673611111111111</v>
      </c>
      <c r="AT97" s="51">
        <v>0.2111111111111111</v>
      </c>
      <c r="AU97" s="56">
        <f t="shared" si="52"/>
        <v>23.64375</v>
      </c>
      <c r="AV97" s="51"/>
      <c r="AW97" s="51"/>
      <c r="AX97" s="56">
        <f t="shared" si="50"/>
      </c>
      <c r="AY97" s="51">
        <v>0.5680555555555555</v>
      </c>
      <c r="AZ97" s="51">
        <v>0.21597222222222223</v>
      </c>
      <c r="BA97" s="56">
        <f t="shared" si="51"/>
        <v>23.647916666666667</v>
      </c>
      <c r="BB97" s="51">
        <v>0.59375</v>
      </c>
      <c r="BC97" s="51">
        <v>0.19791666666666666</v>
      </c>
      <c r="BD97" s="56">
        <f t="shared" si="44"/>
        <v>23.604166666666668</v>
      </c>
      <c r="BE97" s="136">
        <f t="shared" si="39"/>
        <v>0</v>
      </c>
      <c r="BF97" s="51">
        <v>0.59375</v>
      </c>
      <c r="BG97" s="51">
        <v>0.19791666666666666</v>
      </c>
      <c r="BH97" s="56">
        <f t="shared" si="45"/>
        <v>23.604166666666668</v>
      </c>
      <c r="BI97" s="136">
        <f t="shared" si="40"/>
        <v>0</v>
      </c>
      <c r="BJ97" s="58">
        <v>6</v>
      </c>
      <c r="BK97" s="59">
        <v>0.089375</v>
      </c>
      <c r="BL97" s="59">
        <v>0.09999999999999999</v>
      </c>
      <c r="BM97" s="60">
        <f t="shared" si="41"/>
        <v>0.010624999999999996</v>
      </c>
      <c r="BN97" s="207">
        <v>79</v>
      </c>
      <c r="BO97" s="207">
        <v>4</v>
      </c>
      <c r="BP97" s="215" t="s">
        <v>474</v>
      </c>
      <c r="BQ97" s="44" t="s">
        <v>485</v>
      </c>
      <c r="BR97" s="44" t="s">
        <v>564</v>
      </c>
      <c r="BS97" s="44" t="s">
        <v>112</v>
      </c>
      <c r="BT97" s="44" t="s">
        <v>63</v>
      </c>
      <c r="BU97" s="44" t="s">
        <v>63</v>
      </c>
      <c r="BV97" s="44" t="s">
        <v>63</v>
      </c>
      <c r="BW97" s="44" t="s">
        <v>63</v>
      </c>
      <c r="BX97" s="44" t="s">
        <v>85</v>
      </c>
      <c r="BY97" s="53"/>
      <c r="BZ97" s="44"/>
      <c r="CA97" s="45" t="s">
        <v>565</v>
      </c>
      <c r="CB97" s="44" t="s">
        <v>102</v>
      </c>
      <c r="CC97" s="44" t="s">
        <v>63</v>
      </c>
      <c r="CD97" s="44" t="s">
        <v>63</v>
      </c>
      <c r="CE97" s="44" t="s">
        <v>63</v>
      </c>
      <c r="CF97" s="44" t="s">
        <v>63</v>
      </c>
      <c r="CG97" s="44" t="s">
        <v>63</v>
      </c>
      <c r="CH97" s="62" t="s">
        <v>566</v>
      </c>
    </row>
    <row r="98" spans="1:86" ht="56.25">
      <c r="A98" s="48">
        <v>6</v>
      </c>
      <c r="B98" s="45">
        <v>3</v>
      </c>
      <c r="C98" s="50" t="s">
        <v>78</v>
      </c>
      <c r="D98" s="51">
        <v>0.5694444444444444</v>
      </c>
      <c r="E98" s="224" t="s">
        <v>266</v>
      </c>
      <c r="F98" s="51">
        <v>0.2152777777777778</v>
      </c>
      <c r="G98" s="51" t="s">
        <v>263</v>
      </c>
      <c r="H98" s="52">
        <f t="shared" si="33"/>
        <v>911.4</v>
      </c>
      <c r="I98" s="51">
        <v>0.59375</v>
      </c>
      <c r="J98" s="231" t="s">
        <v>266</v>
      </c>
      <c r="K98" s="51">
        <v>0.19791666666666666</v>
      </c>
      <c r="L98" s="51">
        <v>23.604166666666668</v>
      </c>
      <c r="M98" s="90">
        <v>0.5659722222222222</v>
      </c>
      <c r="N98" s="240" t="s">
        <v>266</v>
      </c>
      <c r="O98" s="90">
        <v>0.2125</v>
      </c>
      <c r="P98" s="90">
        <f t="shared" si="27"/>
        <v>23.646527777777777</v>
      </c>
      <c r="Q98" s="83">
        <f t="shared" si="42"/>
        <v>0.5659722222222222</v>
      </c>
      <c r="R98" s="224" t="s">
        <v>266</v>
      </c>
      <c r="S98" s="51">
        <f t="shared" si="53"/>
        <v>0.2125</v>
      </c>
      <c r="T98" s="51">
        <f t="shared" si="28"/>
        <v>23.646527777777777</v>
      </c>
      <c r="U98" s="51">
        <f t="shared" si="43"/>
        <v>0.5659722222222222</v>
      </c>
      <c r="V98" s="224" t="s">
        <v>266</v>
      </c>
      <c r="W98" s="51">
        <f t="shared" si="54"/>
        <v>0.2125</v>
      </c>
      <c r="X98" s="51">
        <f t="shared" si="29"/>
        <v>23.646527777777777</v>
      </c>
      <c r="Y98" s="53">
        <f t="shared" si="30"/>
        <v>0.5659722222222222</v>
      </c>
      <c r="Z98" s="53">
        <v>0.2152777777777778</v>
      </c>
      <c r="AA98" s="53">
        <f t="shared" si="32"/>
        <v>0.6493055555555555</v>
      </c>
      <c r="AB98" s="53">
        <f t="shared" si="34"/>
        <v>0.6805555555555556</v>
      </c>
      <c r="AC98" s="53">
        <f t="shared" si="35"/>
        <v>0.3402777777777778</v>
      </c>
      <c r="AD98" s="54">
        <f t="shared" si="36"/>
        <v>23.65972222222222</v>
      </c>
      <c r="AE98" s="64">
        <v>0.5694444444444444</v>
      </c>
      <c r="AF98" s="51">
        <v>0.2152777777777778</v>
      </c>
      <c r="AG98" s="56">
        <f t="shared" si="46"/>
        <v>23.645833333333336</v>
      </c>
      <c r="AH98" s="136">
        <f t="shared" si="37"/>
        <v>0</v>
      </c>
      <c r="AI98" s="51">
        <v>0.56875</v>
      </c>
      <c r="AJ98" s="51">
        <v>0.21875</v>
      </c>
      <c r="AK98" s="56">
        <f t="shared" si="47"/>
        <v>23.65</v>
      </c>
      <c r="AL98" s="136">
        <f t="shared" si="38"/>
        <v>0</v>
      </c>
      <c r="AM98" s="51">
        <v>0.5659722222222222</v>
      </c>
      <c r="AN98" s="51">
        <v>0.21180555555555555</v>
      </c>
      <c r="AO98" s="56">
        <f t="shared" si="48"/>
        <v>23.645833333333336</v>
      </c>
      <c r="AP98" s="51">
        <v>0.5666666666666667</v>
      </c>
      <c r="AQ98" s="51">
        <v>0.21180555555555555</v>
      </c>
      <c r="AR98" s="56">
        <f t="shared" si="49"/>
        <v>23.64513888888889</v>
      </c>
      <c r="AS98" s="51">
        <v>0.5666666666666667</v>
      </c>
      <c r="AT98" s="51">
        <v>0.2125</v>
      </c>
      <c r="AU98" s="56">
        <f t="shared" si="52"/>
        <v>23.645833333333332</v>
      </c>
      <c r="AV98" s="51"/>
      <c r="AW98" s="51"/>
      <c r="AX98" s="56">
        <f t="shared" si="50"/>
      </c>
      <c r="AY98" s="51">
        <v>0.5659722222222222</v>
      </c>
      <c r="AZ98" s="51">
        <v>0.21458333333333335</v>
      </c>
      <c r="BA98" s="56">
        <f t="shared" si="51"/>
        <v>23.648611111111112</v>
      </c>
      <c r="BB98" s="51">
        <v>0.59375</v>
      </c>
      <c r="BC98" s="51">
        <v>0.19791666666666666</v>
      </c>
      <c r="BD98" s="56">
        <f t="shared" si="44"/>
        <v>23.604166666666668</v>
      </c>
      <c r="BE98" s="136">
        <f t="shared" si="39"/>
        <v>0</v>
      </c>
      <c r="BF98" s="51">
        <v>0.59375</v>
      </c>
      <c r="BG98" s="51">
        <v>0.19791666666666666</v>
      </c>
      <c r="BH98" s="56">
        <f t="shared" si="45"/>
        <v>23.604166666666668</v>
      </c>
      <c r="BI98" s="136">
        <f t="shared" si="40"/>
        <v>0</v>
      </c>
      <c r="BJ98" s="58">
        <v>6</v>
      </c>
      <c r="BK98" s="59">
        <v>0.09999999999999999</v>
      </c>
      <c r="BL98" s="59">
        <v>0.110625</v>
      </c>
      <c r="BM98" s="60">
        <f t="shared" si="41"/>
        <v>0.01062500000000001</v>
      </c>
      <c r="BN98" s="207">
        <v>80</v>
      </c>
      <c r="BO98" s="207">
        <v>4</v>
      </c>
      <c r="BP98" s="215" t="s">
        <v>474</v>
      </c>
      <c r="BQ98" s="44" t="s">
        <v>485</v>
      </c>
      <c r="BR98" s="44" t="s">
        <v>489</v>
      </c>
      <c r="BS98" s="44" t="s">
        <v>102</v>
      </c>
      <c r="BT98" s="44" t="s">
        <v>63</v>
      </c>
      <c r="BU98" s="44" t="s">
        <v>63</v>
      </c>
      <c r="BV98" s="44" t="s">
        <v>63</v>
      </c>
      <c r="BW98" s="44" t="s">
        <v>63</v>
      </c>
      <c r="BX98" s="44" t="s">
        <v>85</v>
      </c>
      <c r="BY98" s="53"/>
      <c r="BZ98" s="44"/>
      <c r="CA98" s="45" t="s">
        <v>487</v>
      </c>
      <c r="CB98" s="44" t="s">
        <v>62</v>
      </c>
      <c r="CC98" s="44" t="s">
        <v>63</v>
      </c>
      <c r="CD98" s="44" t="s">
        <v>63</v>
      </c>
      <c r="CE98" s="44" t="s">
        <v>63</v>
      </c>
      <c r="CF98" s="44" t="s">
        <v>63</v>
      </c>
      <c r="CG98" s="44" t="s">
        <v>63</v>
      </c>
      <c r="CH98" s="62" t="s">
        <v>567</v>
      </c>
    </row>
    <row r="99" spans="1:86" ht="13.5">
      <c r="A99" s="48">
        <v>6</v>
      </c>
      <c r="B99" s="45">
        <v>4</v>
      </c>
      <c r="C99" s="50" t="s">
        <v>83</v>
      </c>
      <c r="D99" s="51">
        <v>0.5625</v>
      </c>
      <c r="E99" s="224" t="s">
        <v>267</v>
      </c>
      <c r="F99" s="51">
        <v>0.20833333333333334</v>
      </c>
      <c r="G99" s="51" t="s">
        <v>263</v>
      </c>
      <c r="H99" s="52">
        <f t="shared" si="33"/>
        <v>911.4</v>
      </c>
      <c r="I99" s="51">
        <v>0.5833333333333334</v>
      </c>
      <c r="J99" s="231" t="s">
        <v>267</v>
      </c>
      <c r="K99" s="51">
        <v>0.19791666666666666</v>
      </c>
      <c r="L99" s="51">
        <v>23.614583333333336</v>
      </c>
      <c r="M99" s="90">
        <v>0.5652777777777778</v>
      </c>
      <c r="N99" s="240" t="s">
        <v>267</v>
      </c>
      <c r="O99" s="90">
        <v>0.2138888888888889</v>
      </c>
      <c r="P99" s="90">
        <f t="shared" si="27"/>
        <v>23.648611111111112</v>
      </c>
      <c r="Q99" s="83">
        <f t="shared" si="42"/>
        <v>0.5652777777777778</v>
      </c>
      <c r="R99" s="224" t="s">
        <v>267</v>
      </c>
      <c r="S99" s="51">
        <f t="shared" si="53"/>
        <v>0.2138888888888889</v>
      </c>
      <c r="T99" s="51">
        <f t="shared" si="28"/>
        <v>23.648611111111112</v>
      </c>
      <c r="U99" s="51">
        <f t="shared" si="43"/>
        <v>0.5652777777777778</v>
      </c>
      <c r="V99" s="224" t="s">
        <v>267</v>
      </c>
      <c r="W99" s="51">
        <f t="shared" si="54"/>
        <v>0.2138888888888889</v>
      </c>
      <c r="X99" s="51">
        <f t="shared" si="29"/>
        <v>23.648611111111112</v>
      </c>
      <c r="Y99" s="53">
        <f t="shared" si="30"/>
        <v>0.5625</v>
      </c>
      <c r="Z99" s="53">
        <f t="shared" si="31"/>
        <v>0.2138888888888889</v>
      </c>
      <c r="AA99" s="53">
        <f t="shared" si="32"/>
        <v>0.651388888888889</v>
      </c>
      <c r="AB99" s="53">
        <f t="shared" si="34"/>
        <v>0.6770833333333334</v>
      </c>
      <c r="AC99" s="53">
        <f t="shared" si="35"/>
        <v>0.3388888888888889</v>
      </c>
      <c r="AD99" s="54">
        <f t="shared" si="36"/>
        <v>23.661805555555556</v>
      </c>
      <c r="AE99" s="64">
        <v>0.5625</v>
      </c>
      <c r="AF99" s="51">
        <v>0.20833333333333334</v>
      </c>
      <c r="AG99" s="56">
        <f t="shared" si="46"/>
        <v>23.645833333333332</v>
      </c>
      <c r="AH99" s="136">
        <f t="shared" si="37"/>
        <v>0</v>
      </c>
      <c r="AI99" s="51">
        <v>0.5618055555555556</v>
      </c>
      <c r="AJ99" s="51">
        <v>0.21180555555555555</v>
      </c>
      <c r="AK99" s="56">
        <f t="shared" si="47"/>
        <v>23.650000000000002</v>
      </c>
      <c r="AL99" s="136">
        <f t="shared" si="38"/>
        <v>0</v>
      </c>
      <c r="AM99" s="51">
        <v>0.5652777777777778</v>
      </c>
      <c r="AN99" s="51">
        <v>0.21319444444444444</v>
      </c>
      <c r="AO99" s="56">
        <f t="shared" si="48"/>
        <v>23.647916666666667</v>
      </c>
      <c r="AP99" s="51">
        <v>0.5659722222222222</v>
      </c>
      <c r="AQ99" s="51">
        <v>0.21319444444444444</v>
      </c>
      <c r="AR99" s="56">
        <f t="shared" si="49"/>
        <v>23.647222222222222</v>
      </c>
      <c r="AS99" s="51">
        <v>0.5652777777777778</v>
      </c>
      <c r="AT99" s="51">
        <v>0.21319444444444444</v>
      </c>
      <c r="AU99" s="56">
        <f t="shared" si="52"/>
        <v>23.647916666666667</v>
      </c>
      <c r="AV99" s="51"/>
      <c r="AW99" s="51"/>
      <c r="AX99" s="56">
        <f t="shared" si="50"/>
      </c>
      <c r="AY99" s="51">
        <v>0.5625</v>
      </c>
      <c r="AZ99" s="51">
        <v>0.2152777777777778</v>
      </c>
      <c r="BA99" s="56">
        <f t="shared" si="51"/>
        <v>23.65277777777778</v>
      </c>
      <c r="BB99" s="51">
        <v>0.5833333333333334</v>
      </c>
      <c r="BC99" s="51">
        <v>0.19791666666666666</v>
      </c>
      <c r="BD99" s="56">
        <f t="shared" si="44"/>
        <v>23.614583333333336</v>
      </c>
      <c r="BE99" s="136">
        <f t="shared" si="39"/>
        <v>0</v>
      </c>
      <c r="BF99" s="51">
        <v>0.5833333333333334</v>
      </c>
      <c r="BG99" s="51">
        <v>0.19791666666666666</v>
      </c>
      <c r="BH99" s="56">
        <f t="shared" si="45"/>
        <v>23.614583333333336</v>
      </c>
      <c r="BI99" s="136">
        <f t="shared" si="40"/>
        <v>0</v>
      </c>
      <c r="BJ99" s="58">
        <v>6</v>
      </c>
      <c r="BK99" s="59">
        <v>0.11062499999999999</v>
      </c>
      <c r="BL99" s="59">
        <v>0.12131944444444444</v>
      </c>
      <c r="BM99" s="60">
        <f t="shared" si="41"/>
        <v>0.01069444444444445</v>
      </c>
      <c r="BN99" s="207">
        <v>81</v>
      </c>
      <c r="BO99" s="207">
        <v>4</v>
      </c>
      <c r="BP99" s="215" t="s">
        <v>474</v>
      </c>
      <c r="BQ99" s="44" t="s">
        <v>485</v>
      </c>
      <c r="BR99" s="44" t="s">
        <v>489</v>
      </c>
      <c r="BS99" s="44" t="s">
        <v>102</v>
      </c>
      <c r="BT99" s="44" t="s">
        <v>63</v>
      </c>
      <c r="BU99" s="44" t="s">
        <v>63</v>
      </c>
      <c r="BV99" s="44" t="s">
        <v>63</v>
      </c>
      <c r="BW99" s="44" t="s">
        <v>63</v>
      </c>
      <c r="BX99" s="44" t="s">
        <v>64</v>
      </c>
      <c r="BY99" s="53" t="s">
        <v>575</v>
      </c>
      <c r="BZ99" s="44"/>
      <c r="CA99" s="45" t="s">
        <v>71</v>
      </c>
      <c r="CB99" s="44" t="s">
        <v>514</v>
      </c>
      <c r="CC99" s="44" t="s">
        <v>63</v>
      </c>
      <c r="CD99" s="44" t="s">
        <v>63</v>
      </c>
      <c r="CE99" s="44" t="s">
        <v>63</v>
      </c>
      <c r="CF99" s="44" t="s">
        <v>63</v>
      </c>
      <c r="CG99" s="44" t="s">
        <v>63</v>
      </c>
      <c r="CH99" s="62" t="s">
        <v>568</v>
      </c>
    </row>
    <row r="100" spans="1:86" ht="13.5">
      <c r="A100" s="48">
        <v>6</v>
      </c>
      <c r="B100" s="45">
        <v>5</v>
      </c>
      <c r="C100" s="50" t="s">
        <v>87</v>
      </c>
      <c r="D100" s="51">
        <v>0.611111111111111</v>
      </c>
      <c r="E100" s="224" t="s">
        <v>268</v>
      </c>
      <c r="F100" s="51">
        <v>0.2152777777777778</v>
      </c>
      <c r="G100" s="51" t="s">
        <v>269</v>
      </c>
      <c r="H100" s="52">
        <f t="shared" si="33"/>
        <v>852.6</v>
      </c>
      <c r="I100" s="51">
        <v>0.625</v>
      </c>
      <c r="J100" s="231" t="s">
        <v>268</v>
      </c>
      <c r="K100" s="51">
        <v>0.19791666666666666</v>
      </c>
      <c r="L100" s="51">
        <v>23.572916666666668</v>
      </c>
      <c r="M100" s="90">
        <v>0.5645833333333333</v>
      </c>
      <c r="N100" s="240" t="s">
        <v>268</v>
      </c>
      <c r="O100" s="90">
        <v>0.21458333333333335</v>
      </c>
      <c r="P100" s="90">
        <f t="shared" si="27"/>
        <v>23.65</v>
      </c>
      <c r="Q100" s="83">
        <f t="shared" si="42"/>
        <v>0.5645833333333333</v>
      </c>
      <c r="R100" s="224" t="s">
        <v>268</v>
      </c>
      <c r="S100" s="51">
        <f t="shared" si="53"/>
        <v>0.21458333333333335</v>
      </c>
      <c r="T100" s="51">
        <f t="shared" si="28"/>
        <v>23.65</v>
      </c>
      <c r="U100" s="51">
        <f t="shared" si="43"/>
        <v>0.5645833333333333</v>
      </c>
      <c r="V100" s="224" t="s">
        <v>268</v>
      </c>
      <c r="W100" s="51">
        <f t="shared" si="54"/>
        <v>0.21458333333333335</v>
      </c>
      <c r="X100" s="51">
        <f t="shared" si="29"/>
        <v>23.65</v>
      </c>
      <c r="Y100" s="53">
        <f t="shared" si="30"/>
        <v>0.5645833333333333</v>
      </c>
      <c r="Z100" s="53">
        <v>0.2152777777777778</v>
      </c>
      <c r="AA100" s="53">
        <f t="shared" si="32"/>
        <v>0.6506944444444444</v>
      </c>
      <c r="AB100" s="53">
        <f t="shared" si="34"/>
        <v>0.6791666666666667</v>
      </c>
      <c r="AC100" s="53">
        <f t="shared" si="35"/>
        <v>0.3402777777777778</v>
      </c>
      <c r="AD100" s="54">
        <f t="shared" si="36"/>
        <v>23.66111111111111</v>
      </c>
      <c r="AE100" s="64">
        <v>0.611111111111111</v>
      </c>
      <c r="AF100" s="51">
        <v>0.2152777777777778</v>
      </c>
      <c r="AG100" s="56">
        <f t="shared" si="46"/>
        <v>23.604166666666668</v>
      </c>
      <c r="AH100" s="136">
        <f t="shared" si="37"/>
        <v>0</v>
      </c>
      <c r="AI100" s="51">
        <v>0.611111111111111</v>
      </c>
      <c r="AJ100" s="51">
        <v>0.21944444444444444</v>
      </c>
      <c r="AK100" s="56">
        <f t="shared" si="47"/>
        <v>23.608333333333334</v>
      </c>
      <c r="AL100" s="136">
        <f t="shared" si="38"/>
        <v>0</v>
      </c>
      <c r="AM100" s="51">
        <v>0.5645833333333333</v>
      </c>
      <c r="AN100" s="51">
        <v>0.21458333333333335</v>
      </c>
      <c r="AO100" s="56">
        <f t="shared" si="48"/>
        <v>23.65</v>
      </c>
      <c r="AP100" s="51">
        <v>0.5645833333333333</v>
      </c>
      <c r="AQ100" s="51">
        <v>0.2138888888888889</v>
      </c>
      <c r="AR100" s="56">
        <f t="shared" si="49"/>
        <v>23.649305555555554</v>
      </c>
      <c r="AS100" s="51">
        <v>0.5645833333333333</v>
      </c>
      <c r="AT100" s="51">
        <v>0.21458333333333335</v>
      </c>
      <c r="AU100" s="56">
        <f t="shared" si="52"/>
        <v>23.65</v>
      </c>
      <c r="AV100" s="51"/>
      <c r="AW100" s="51"/>
      <c r="AX100" s="56">
        <f t="shared" si="50"/>
      </c>
      <c r="AY100" s="51">
        <v>0.5645833333333333</v>
      </c>
      <c r="AZ100" s="51">
        <v>0.2152777777777778</v>
      </c>
      <c r="BA100" s="56">
        <f t="shared" si="51"/>
        <v>23.650694444444444</v>
      </c>
      <c r="BB100" s="51">
        <v>0.625</v>
      </c>
      <c r="BC100" s="51">
        <v>0.19791666666666666</v>
      </c>
      <c r="BD100" s="56">
        <f t="shared" si="44"/>
        <v>23.572916666666668</v>
      </c>
      <c r="BE100" s="136">
        <f t="shared" si="39"/>
        <v>0</v>
      </c>
      <c r="BF100" s="51">
        <v>0.625</v>
      </c>
      <c r="BG100" s="51">
        <v>0.19791666666666666</v>
      </c>
      <c r="BH100" s="56">
        <f t="shared" si="45"/>
        <v>23.572916666666668</v>
      </c>
      <c r="BI100" s="136">
        <f t="shared" si="40"/>
        <v>0</v>
      </c>
      <c r="BJ100" s="58">
        <v>6</v>
      </c>
      <c r="BK100" s="59">
        <v>0</v>
      </c>
      <c r="BL100" s="59">
        <v>0.01064814814814815</v>
      </c>
      <c r="BM100" s="60">
        <f t="shared" si="41"/>
        <v>0.01064814814814815</v>
      </c>
      <c r="BN100" s="207">
        <v>82</v>
      </c>
      <c r="BO100" s="207">
        <v>4</v>
      </c>
      <c r="BP100" s="215" t="s">
        <v>474</v>
      </c>
      <c r="BQ100" s="44" t="s">
        <v>485</v>
      </c>
      <c r="BR100" s="44" t="s">
        <v>569</v>
      </c>
      <c r="BS100" s="44" t="s">
        <v>102</v>
      </c>
      <c r="BT100" s="44" t="s">
        <v>63</v>
      </c>
      <c r="BU100" s="44" t="s">
        <v>63</v>
      </c>
      <c r="BV100" s="44" t="s">
        <v>63</v>
      </c>
      <c r="BW100" s="44" t="s">
        <v>63</v>
      </c>
      <c r="BX100" s="44" t="s">
        <v>85</v>
      </c>
      <c r="BY100" s="53"/>
      <c r="BZ100" s="44"/>
      <c r="CA100" s="45" t="s">
        <v>487</v>
      </c>
      <c r="CB100" s="44" t="s">
        <v>102</v>
      </c>
      <c r="CC100" s="44" t="s">
        <v>63</v>
      </c>
      <c r="CD100" s="44" t="s">
        <v>63</v>
      </c>
      <c r="CE100" s="44" t="s">
        <v>63</v>
      </c>
      <c r="CF100" s="44" t="s">
        <v>63</v>
      </c>
      <c r="CG100" s="44" t="s">
        <v>63</v>
      </c>
      <c r="CH100" s="62"/>
    </row>
    <row r="101" spans="1:86" ht="22.5">
      <c r="A101" s="48">
        <v>6</v>
      </c>
      <c r="B101" s="45">
        <v>6</v>
      </c>
      <c r="C101" s="50" t="s">
        <v>90</v>
      </c>
      <c r="D101" s="51">
        <v>0.7013888888888888</v>
      </c>
      <c r="E101" s="224" t="s">
        <v>270</v>
      </c>
      <c r="F101" s="51">
        <v>0.2222222222222222</v>
      </c>
      <c r="G101" s="51" t="s">
        <v>220</v>
      </c>
      <c r="H101" s="52">
        <f t="shared" si="33"/>
        <v>735</v>
      </c>
      <c r="I101" s="51">
        <v>0.71875</v>
      </c>
      <c r="J101" s="231" t="s">
        <v>270</v>
      </c>
      <c r="K101" s="51">
        <v>0.19791666666666666</v>
      </c>
      <c r="L101" s="51">
        <v>23.479166666666668</v>
      </c>
      <c r="M101" s="90">
        <v>0.5638888888888889</v>
      </c>
      <c r="N101" s="240" t="s">
        <v>270</v>
      </c>
      <c r="O101" s="90">
        <v>0.21597222222222223</v>
      </c>
      <c r="P101" s="90">
        <f t="shared" si="27"/>
        <v>23.652083333333334</v>
      </c>
      <c r="Q101" s="83">
        <f t="shared" si="42"/>
        <v>0.5638888888888889</v>
      </c>
      <c r="R101" s="224" t="s">
        <v>270</v>
      </c>
      <c r="S101" s="51">
        <f t="shared" si="53"/>
        <v>0.21597222222222223</v>
      </c>
      <c r="T101" s="51">
        <f t="shared" si="28"/>
        <v>23.652083333333334</v>
      </c>
      <c r="U101" s="51">
        <f t="shared" si="43"/>
        <v>0.5638888888888889</v>
      </c>
      <c r="V101" s="224" t="s">
        <v>270</v>
      </c>
      <c r="W101" s="51">
        <f t="shared" si="54"/>
        <v>0.21597222222222223</v>
      </c>
      <c r="X101" s="51">
        <f t="shared" si="29"/>
        <v>23.652083333333334</v>
      </c>
      <c r="Y101" s="53">
        <f t="shared" si="30"/>
        <v>0.5638888888888889</v>
      </c>
      <c r="Z101" s="53">
        <v>0.2222222222222222</v>
      </c>
      <c r="AA101" s="53">
        <f t="shared" si="32"/>
        <v>0.6583333333333334</v>
      </c>
      <c r="AB101" s="53">
        <f t="shared" si="34"/>
        <v>0.6784722222222223</v>
      </c>
      <c r="AC101" s="53">
        <f t="shared" si="35"/>
        <v>0.3472222222222222</v>
      </c>
      <c r="AD101" s="54">
        <f t="shared" si="36"/>
        <v>23.66875</v>
      </c>
      <c r="AE101" s="64">
        <v>0.8611111111111112</v>
      </c>
      <c r="AF101" s="51">
        <v>0.2222222222222222</v>
      </c>
      <c r="AG101" s="56">
        <f t="shared" si="46"/>
        <v>23.36111111111111</v>
      </c>
      <c r="AH101" s="136">
        <f t="shared" si="37"/>
        <v>0</v>
      </c>
      <c r="AI101" s="90">
        <v>0.8694444444444445</v>
      </c>
      <c r="AJ101" s="51">
        <v>0.1013888888888889</v>
      </c>
      <c r="AK101" s="56">
        <f t="shared" si="47"/>
        <v>23.231944444444444</v>
      </c>
      <c r="AL101" s="136">
        <f t="shared" si="38"/>
        <v>0</v>
      </c>
      <c r="AM101" s="51">
        <v>0.8611111111111112</v>
      </c>
      <c r="AN101" s="51">
        <v>0.2152777777777778</v>
      </c>
      <c r="AO101" s="56">
        <f t="shared" si="48"/>
        <v>23.354166666666668</v>
      </c>
      <c r="AP101" s="51">
        <v>0.8618055555555556</v>
      </c>
      <c r="AQ101" s="51">
        <v>0.2152777777777778</v>
      </c>
      <c r="AR101" s="56">
        <f t="shared" si="49"/>
        <v>23.353472222222223</v>
      </c>
      <c r="AS101" s="51">
        <v>0.8618055555555556</v>
      </c>
      <c r="AT101" s="51">
        <v>0.2152777777777778</v>
      </c>
      <c r="AU101" s="56">
        <f t="shared" si="52"/>
        <v>23.353472222222223</v>
      </c>
      <c r="AV101" s="51"/>
      <c r="AW101" s="51"/>
      <c r="AX101" s="56">
        <f t="shared" si="50"/>
      </c>
      <c r="AY101" s="51">
        <v>0.8652777777777777</v>
      </c>
      <c r="AZ101" s="51">
        <v>0.21666666666666667</v>
      </c>
      <c r="BA101" s="56">
        <f t="shared" si="51"/>
        <v>23.351388888888888</v>
      </c>
      <c r="BB101" s="51">
        <v>0.8680555555555555</v>
      </c>
      <c r="BC101" s="51">
        <v>0.19791666666666666</v>
      </c>
      <c r="BD101" s="56">
        <f t="shared" si="44"/>
        <v>23.32986111111111</v>
      </c>
      <c r="BE101" s="136">
        <f t="shared" si="39"/>
        <v>3.5833333333333335</v>
      </c>
      <c r="BF101" s="51">
        <v>0.8645833333333334</v>
      </c>
      <c r="BG101" s="51">
        <v>0.19791666666666666</v>
      </c>
      <c r="BH101" s="56">
        <f t="shared" si="45"/>
        <v>23.333333333333336</v>
      </c>
      <c r="BI101" s="136">
        <f t="shared" si="40"/>
        <v>3.5</v>
      </c>
      <c r="BJ101" s="58">
        <v>6</v>
      </c>
      <c r="BK101" s="59">
        <v>0.01064814814814815</v>
      </c>
      <c r="BL101" s="59">
        <v>0.016412037037037037</v>
      </c>
      <c r="BM101" s="60">
        <f t="shared" si="41"/>
        <v>0.005763888888888888</v>
      </c>
      <c r="BN101" s="207">
        <v>83</v>
      </c>
      <c r="BO101" s="207">
        <v>2</v>
      </c>
      <c r="BP101" s="215" t="s">
        <v>474</v>
      </c>
      <c r="BQ101" s="44" t="s">
        <v>485</v>
      </c>
      <c r="BR101" s="44" t="s">
        <v>570</v>
      </c>
      <c r="BS101" s="44" t="s">
        <v>102</v>
      </c>
      <c r="BT101" s="44" t="s">
        <v>63</v>
      </c>
      <c r="BU101" s="44" t="s">
        <v>63</v>
      </c>
      <c r="BV101" s="44" t="s">
        <v>63</v>
      </c>
      <c r="BW101" s="44" t="s">
        <v>63</v>
      </c>
      <c r="BX101" s="44" t="s">
        <v>85</v>
      </c>
      <c r="BY101" s="53"/>
      <c r="BZ101" s="44"/>
      <c r="CA101" s="45" t="s">
        <v>487</v>
      </c>
      <c r="CB101" s="44" t="s">
        <v>102</v>
      </c>
      <c r="CC101" s="44" t="s">
        <v>63</v>
      </c>
      <c r="CD101" s="44" t="s">
        <v>63</v>
      </c>
      <c r="CE101" s="44" t="s">
        <v>63</v>
      </c>
      <c r="CF101" s="44" t="s">
        <v>63</v>
      </c>
      <c r="CG101" s="44" t="s">
        <v>63</v>
      </c>
      <c r="CH101" s="62" t="s">
        <v>571</v>
      </c>
    </row>
    <row r="102" spans="1:86" ht="13.5">
      <c r="A102" s="48">
        <v>6</v>
      </c>
      <c r="B102" s="45">
        <v>7</v>
      </c>
      <c r="C102" s="50" t="s">
        <v>57</v>
      </c>
      <c r="D102" s="51">
        <v>0.7847222222222222</v>
      </c>
      <c r="E102" s="224" t="s">
        <v>271</v>
      </c>
      <c r="F102" s="51">
        <v>0.2222222222222222</v>
      </c>
      <c r="G102" s="51" t="s">
        <v>178</v>
      </c>
      <c r="H102" s="52">
        <f t="shared" si="33"/>
        <v>617.4</v>
      </c>
      <c r="I102" s="51">
        <v>0.8020833333333334</v>
      </c>
      <c r="J102" s="231" t="s">
        <v>271</v>
      </c>
      <c r="K102" s="51">
        <v>0.20833333333333334</v>
      </c>
      <c r="L102" s="51">
        <v>23.40625</v>
      </c>
      <c r="M102" s="90">
        <v>0.5631944444444444</v>
      </c>
      <c r="N102" s="240" t="s">
        <v>271</v>
      </c>
      <c r="O102" s="90">
        <v>0.21666666666666667</v>
      </c>
      <c r="P102" s="90">
        <f t="shared" si="27"/>
        <v>23.65347222222222</v>
      </c>
      <c r="Q102" s="83">
        <f t="shared" si="42"/>
        <v>0.5631944444444444</v>
      </c>
      <c r="R102" s="224" t="s">
        <v>271</v>
      </c>
      <c r="S102" s="51">
        <f t="shared" si="53"/>
        <v>0.21666666666666667</v>
      </c>
      <c r="T102" s="51">
        <f t="shared" si="28"/>
        <v>23.65347222222222</v>
      </c>
      <c r="U102" s="80">
        <v>0.6687500000000001</v>
      </c>
      <c r="V102" s="224" t="s">
        <v>271</v>
      </c>
      <c r="W102" s="51">
        <f t="shared" si="54"/>
        <v>0.21666666666666667</v>
      </c>
      <c r="X102" s="51">
        <f t="shared" si="29"/>
        <v>23.547916666666666</v>
      </c>
      <c r="Y102" s="53">
        <f t="shared" si="30"/>
        <v>0.5631944444444444</v>
      </c>
      <c r="Z102" s="53">
        <v>0.2222222222222222</v>
      </c>
      <c r="AA102" s="53">
        <f t="shared" si="32"/>
        <v>0.6590277777777779</v>
      </c>
      <c r="AB102" s="53">
        <f t="shared" si="34"/>
        <v>0.6777777777777778</v>
      </c>
      <c r="AC102" s="53">
        <f t="shared" si="35"/>
        <v>0.3472222222222222</v>
      </c>
      <c r="AD102" s="54">
        <f t="shared" si="36"/>
        <v>23.669444444444444</v>
      </c>
      <c r="AE102" s="64">
        <v>0.7847222222222222</v>
      </c>
      <c r="AF102" s="51">
        <v>0.2222222222222222</v>
      </c>
      <c r="AG102" s="56">
        <f t="shared" si="46"/>
        <v>23.4375</v>
      </c>
      <c r="AH102" s="136">
        <f t="shared" si="37"/>
        <v>0</v>
      </c>
      <c r="AI102" s="51">
        <v>0.7847222222222222</v>
      </c>
      <c r="AJ102" s="51">
        <v>0.225</v>
      </c>
      <c r="AK102" s="56">
        <f t="shared" si="47"/>
        <v>23.44027777777778</v>
      </c>
      <c r="AL102" s="136">
        <f t="shared" si="38"/>
        <v>0</v>
      </c>
      <c r="AM102" s="51">
        <v>0.5631944444444444</v>
      </c>
      <c r="AN102" s="51">
        <v>0.21597222222222223</v>
      </c>
      <c r="AO102" s="56">
        <f t="shared" si="48"/>
        <v>23.65277777777778</v>
      </c>
      <c r="AP102" s="51">
        <v>0.5631944444444444</v>
      </c>
      <c r="AQ102" s="51">
        <v>0.21597222222222223</v>
      </c>
      <c r="AR102" s="56">
        <f t="shared" si="49"/>
        <v>23.65277777777778</v>
      </c>
      <c r="AS102" s="51">
        <v>0.5631944444444444</v>
      </c>
      <c r="AT102" s="51">
        <v>0.21666666666666667</v>
      </c>
      <c r="AU102" s="56">
        <f t="shared" si="52"/>
        <v>23.65347222222222</v>
      </c>
      <c r="AV102" s="51"/>
      <c r="AW102" s="51"/>
      <c r="AX102" s="56">
        <f t="shared" si="50"/>
      </c>
      <c r="AY102" s="51">
        <v>0.5631944444444444</v>
      </c>
      <c r="AZ102" s="51">
        <v>0.2222222222222222</v>
      </c>
      <c r="BA102" s="56">
        <f t="shared" si="51"/>
        <v>23.659027777777776</v>
      </c>
      <c r="BB102" s="51">
        <v>0.8020833333333334</v>
      </c>
      <c r="BC102" s="51">
        <v>0.20833333333333334</v>
      </c>
      <c r="BD102" s="56">
        <f t="shared" si="44"/>
        <v>23.40625</v>
      </c>
      <c r="BE102" s="136">
        <f t="shared" si="39"/>
        <v>0</v>
      </c>
      <c r="BF102" s="51">
        <v>0.8020833333333334</v>
      </c>
      <c r="BG102" s="51">
        <v>0.20833333333333334</v>
      </c>
      <c r="BH102" s="56">
        <f t="shared" si="45"/>
        <v>23.40625</v>
      </c>
      <c r="BI102" s="136">
        <f t="shared" si="40"/>
        <v>0</v>
      </c>
      <c r="BJ102" s="58">
        <v>6</v>
      </c>
      <c r="BK102" s="59">
        <v>0.016412037037037037</v>
      </c>
      <c r="BL102" s="59">
        <v>0.027210648148148147</v>
      </c>
      <c r="BM102" s="60">
        <f t="shared" si="41"/>
        <v>0.01079861111111111</v>
      </c>
      <c r="BN102" s="207">
        <v>84</v>
      </c>
      <c r="BO102" s="207">
        <v>3</v>
      </c>
      <c r="BP102" s="215" t="s">
        <v>474</v>
      </c>
      <c r="BQ102" s="44" t="s">
        <v>485</v>
      </c>
      <c r="BR102" s="44" t="s">
        <v>577</v>
      </c>
      <c r="BS102" s="44" t="s">
        <v>102</v>
      </c>
      <c r="BT102" s="44" t="s">
        <v>63</v>
      </c>
      <c r="BU102" s="44" t="s">
        <v>63</v>
      </c>
      <c r="BV102" s="44" t="s">
        <v>63</v>
      </c>
      <c r="BW102" s="44" t="s">
        <v>63</v>
      </c>
      <c r="BX102" s="44" t="s">
        <v>64</v>
      </c>
      <c r="BY102" s="53" t="s">
        <v>575</v>
      </c>
      <c r="BZ102" s="44"/>
      <c r="CA102" s="45" t="s">
        <v>574</v>
      </c>
      <c r="CB102" s="44" t="s">
        <v>514</v>
      </c>
      <c r="CC102" s="44" t="s">
        <v>63</v>
      </c>
      <c r="CD102" s="44" t="s">
        <v>63</v>
      </c>
      <c r="CE102" s="44" t="s">
        <v>63</v>
      </c>
      <c r="CF102" s="44" t="s">
        <v>63</v>
      </c>
      <c r="CG102" s="44" t="s">
        <v>63</v>
      </c>
      <c r="CH102" s="62" t="s">
        <v>576</v>
      </c>
    </row>
    <row r="103" spans="1:86" ht="33.75">
      <c r="A103" s="48">
        <v>6</v>
      </c>
      <c r="B103" s="45">
        <v>8</v>
      </c>
      <c r="C103" s="50" t="s">
        <v>67</v>
      </c>
      <c r="D103" s="51">
        <v>0.8680555555555555</v>
      </c>
      <c r="E103" s="224" t="s">
        <v>272</v>
      </c>
      <c r="F103" s="51">
        <v>0.2222222222222222</v>
      </c>
      <c r="G103" s="51" t="s">
        <v>154</v>
      </c>
      <c r="H103" s="52">
        <f t="shared" si="33"/>
        <v>499.8</v>
      </c>
      <c r="I103" s="51">
        <v>0.875</v>
      </c>
      <c r="J103" s="231" t="s">
        <v>272</v>
      </c>
      <c r="K103" s="51">
        <v>0.20833333333333334</v>
      </c>
      <c r="L103" s="51">
        <v>23.333333333333332</v>
      </c>
      <c r="M103" s="90">
        <v>0.5625</v>
      </c>
      <c r="N103" s="240" t="s">
        <v>272</v>
      </c>
      <c r="O103" s="90">
        <v>0.21805555555555556</v>
      </c>
      <c r="P103" s="90">
        <f t="shared" si="27"/>
        <v>23.655555555555555</v>
      </c>
      <c r="Q103" s="83">
        <f t="shared" si="42"/>
        <v>0.5625</v>
      </c>
      <c r="R103" s="224" t="s">
        <v>272</v>
      </c>
      <c r="S103" s="51">
        <f t="shared" si="53"/>
        <v>0.21805555555555556</v>
      </c>
      <c r="T103" s="51">
        <f t="shared" si="28"/>
        <v>23.655555555555555</v>
      </c>
      <c r="U103" s="80">
        <v>0.775</v>
      </c>
      <c r="V103" s="224" t="s">
        <v>272</v>
      </c>
      <c r="W103" s="51">
        <f t="shared" si="54"/>
        <v>0.21805555555555556</v>
      </c>
      <c r="X103" s="51">
        <f t="shared" si="29"/>
        <v>23.443055555555556</v>
      </c>
      <c r="Y103" s="53">
        <f t="shared" si="30"/>
        <v>0.5625</v>
      </c>
      <c r="Z103" s="53">
        <v>0.2222222222222222</v>
      </c>
      <c r="AA103" s="53">
        <f t="shared" si="32"/>
        <v>0.6597222222222223</v>
      </c>
      <c r="AB103" s="53">
        <f t="shared" si="34"/>
        <v>0.6770833333333334</v>
      </c>
      <c r="AC103" s="53">
        <f t="shared" si="35"/>
        <v>0.3472222222222222</v>
      </c>
      <c r="AD103" s="54">
        <f t="shared" si="36"/>
        <v>23.67013888888889</v>
      </c>
      <c r="AE103" s="64">
        <v>0.8680555555555555</v>
      </c>
      <c r="AF103" s="51">
        <v>0.2222222222222222</v>
      </c>
      <c r="AG103" s="56">
        <f t="shared" si="46"/>
        <v>23.354166666666664</v>
      </c>
      <c r="AH103" s="136">
        <f t="shared" si="37"/>
        <v>0</v>
      </c>
      <c r="AI103" s="51">
        <v>0.8680555555555555</v>
      </c>
      <c r="AJ103" s="51">
        <v>0.225</v>
      </c>
      <c r="AK103" s="56">
        <f t="shared" si="47"/>
        <v>23.356944444444444</v>
      </c>
      <c r="AL103" s="136">
        <f t="shared" si="38"/>
        <v>0</v>
      </c>
      <c r="AM103" s="51">
        <v>0.5625</v>
      </c>
      <c r="AN103" s="51">
        <v>0.21736111111111112</v>
      </c>
      <c r="AO103" s="56">
        <f t="shared" si="48"/>
        <v>23.65486111111111</v>
      </c>
      <c r="AP103" s="51">
        <v>0.5625</v>
      </c>
      <c r="AQ103" s="51">
        <v>0.21736111111111112</v>
      </c>
      <c r="AR103" s="56">
        <f t="shared" si="49"/>
        <v>23.65486111111111</v>
      </c>
      <c r="AS103" s="51">
        <v>0.5625</v>
      </c>
      <c r="AT103" s="51">
        <v>0.21736111111111112</v>
      </c>
      <c r="AU103" s="56">
        <f t="shared" si="52"/>
        <v>23.65486111111111</v>
      </c>
      <c r="AV103" s="51"/>
      <c r="AW103" s="51"/>
      <c r="AX103" s="56">
        <f t="shared" si="50"/>
      </c>
      <c r="AY103" s="51">
        <v>0.5625</v>
      </c>
      <c r="AZ103" s="51">
        <v>0.21736111111111112</v>
      </c>
      <c r="BA103" s="56">
        <f t="shared" si="51"/>
        <v>23.65486111111111</v>
      </c>
      <c r="BB103" s="51">
        <v>0.875</v>
      </c>
      <c r="BC103" s="51">
        <v>0.20833333333333334</v>
      </c>
      <c r="BD103" s="56">
        <f t="shared" si="44"/>
        <v>23.333333333333332</v>
      </c>
      <c r="BE103" s="136">
        <f t="shared" si="39"/>
        <v>0</v>
      </c>
      <c r="BF103" s="51">
        <v>0.875</v>
      </c>
      <c r="BG103" s="51">
        <v>0.20833333333333334</v>
      </c>
      <c r="BH103" s="56">
        <f t="shared" si="45"/>
        <v>23.333333333333332</v>
      </c>
      <c r="BI103" s="136">
        <f t="shared" si="40"/>
        <v>0</v>
      </c>
      <c r="BJ103" s="58">
        <v>6</v>
      </c>
      <c r="BK103" s="59">
        <v>0.027210648148148147</v>
      </c>
      <c r="BL103" s="59">
        <v>0.03795138888888889</v>
      </c>
      <c r="BM103" s="60">
        <f t="shared" si="41"/>
        <v>0.010740740740740742</v>
      </c>
      <c r="BN103" s="207">
        <v>85</v>
      </c>
      <c r="BO103" s="207">
        <v>2</v>
      </c>
      <c r="BP103" s="215" t="s">
        <v>474</v>
      </c>
      <c r="BQ103" s="44" t="s">
        <v>485</v>
      </c>
      <c r="BR103" s="44" t="s">
        <v>577</v>
      </c>
      <c r="BS103" s="44" t="s">
        <v>62</v>
      </c>
      <c r="BT103" s="44" t="s">
        <v>63</v>
      </c>
      <c r="BU103" s="44" t="s">
        <v>63</v>
      </c>
      <c r="BV103" s="44" t="s">
        <v>63</v>
      </c>
      <c r="BW103" s="44" t="s">
        <v>63</v>
      </c>
      <c r="BX103" s="44" t="s">
        <v>64</v>
      </c>
      <c r="BY103" s="53">
        <v>0.9097222222222222</v>
      </c>
      <c r="BZ103" s="44" t="s">
        <v>115</v>
      </c>
      <c r="CA103" s="45" t="s">
        <v>578</v>
      </c>
      <c r="CB103" s="44" t="s">
        <v>102</v>
      </c>
      <c r="CC103" s="44" t="s">
        <v>63</v>
      </c>
      <c r="CD103" s="44" t="s">
        <v>63</v>
      </c>
      <c r="CE103" s="44" t="s">
        <v>63</v>
      </c>
      <c r="CF103" s="44" t="s">
        <v>63</v>
      </c>
      <c r="CG103" s="44" t="s">
        <v>63</v>
      </c>
      <c r="CH103" s="62" t="s">
        <v>644</v>
      </c>
    </row>
    <row r="104" spans="1:86" ht="45">
      <c r="A104" s="48">
        <v>6</v>
      </c>
      <c r="B104" s="45">
        <v>9</v>
      </c>
      <c r="C104" s="50" t="s">
        <v>74</v>
      </c>
      <c r="D104" s="51">
        <v>0.9444444444444445</v>
      </c>
      <c r="E104" s="224" t="s">
        <v>273</v>
      </c>
      <c r="F104" s="51">
        <v>0.2152777777777778</v>
      </c>
      <c r="G104" s="51" t="s">
        <v>150</v>
      </c>
      <c r="H104" s="52">
        <f t="shared" si="33"/>
        <v>382.2</v>
      </c>
      <c r="I104" s="51">
        <v>0.9583333333333334</v>
      </c>
      <c r="J104" s="231" t="s">
        <v>273</v>
      </c>
      <c r="K104" s="51">
        <v>0.20833333333333334</v>
      </c>
      <c r="L104" s="51">
        <v>23.25</v>
      </c>
      <c r="M104" s="94">
        <v>0.5618055555555556</v>
      </c>
      <c r="N104" s="240" t="s">
        <v>273</v>
      </c>
      <c r="O104" s="94">
        <v>0.21875</v>
      </c>
      <c r="P104" s="90">
        <f t="shared" si="27"/>
        <v>23.656944444444445</v>
      </c>
      <c r="Q104" s="72" t="s">
        <v>373</v>
      </c>
      <c r="R104" s="224" t="s">
        <v>273</v>
      </c>
      <c r="S104" s="72" t="s">
        <v>371</v>
      </c>
      <c r="T104" s="72" t="s">
        <v>372</v>
      </c>
      <c r="U104" s="80">
        <v>0.8618055555555556</v>
      </c>
      <c r="V104" s="224" t="s">
        <v>273</v>
      </c>
      <c r="W104" s="51">
        <f t="shared" si="54"/>
        <v>0.21875</v>
      </c>
      <c r="X104" s="51">
        <f t="shared" si="29"/>
        <v>23.356944444444444</v>
      </c>
      <c r="Y104" s="53">
        <f t="shared" si="30"/>
        <v>0.5618055555555556</v>
      </c>
      <c r="Z104" s="53">
        <f t="shared" si="31"/>
        <v>0.21875</v>
      </c>
      <c r="AA104" s="53">
        <f t="shared" si="32"/>
        <v>0.6569444444444444</v>
      </c>
      <c r="AB104" s="53">
        <f t="shared" si="34"/>
        <v>0.6763888888888889</v>
      </c>
      <c r="AC104" s="53">
        <f t="shared" si="35"/>
        <v>0.34375</v>
      </c>
      <c r="AD104" s="54">
        <f t="shared" si="36"/>
        <v>23.667361111111113</v>
      </c>
      <c r="AE104" s="64">
        <v>0.9444444444444445</v>
      </c>
      <c r="AF104" s="51">
        <v>0.2152777777777778</v>
      </c>
      <c r="AG104" s="56">
        <f t="shared" si="46"/>
        <v>23.270833333333336</v>
      </c>
      <c r="AH104" s="136">
        <f t="shared" si="37"/>
        <v>0</v>
      </c>
      <c r="AI104" s="51">
        <v>0.94375</v>
      </c>
      <c r="AJ104" s="51">
        <v>0.21666666666666667</v>
      </c>
      <c r="AK104" s="56">
        <f t="shared" si="47"/>
        <v>23.272916666666664</v>
      </c>
      <c r="AL104" s="136">
        <f t="shared" si="38"/>
        <v>0</v>
      </c>
      <c r="AM104" s="51">
        <v>0.5618055555555556</v>
      </c>
      <c r="AN104" s="51">
        <v>0.21805555555555556</v>
      </c>
      <c r="AO104" s="56">
        <f t="shared" si="48"/>
        <v>23.65625</v>
      </c>
      <c r="AP104" s="51">
        <v>0.5618055555555556</v>
      </c>
      <c r="AQ104" s="51">
        <v>0.21805555555555556</v>
      </c>
      <c r="AR104" s="56">
        <f t="shared" si="49"/>
        <v>23.65625</v>
      </c>
      <c r="AS104" s="51">
        <v>0.5618055555555556</v>
      </c>
      <c r="AT104" s="51">
        <v>0.21805555555555556</v>
      </c>
      <c r="AU104" s="56">
        <f t="shared" si="52"/>
        <v>23.65625</v>
      </c>
      <c r="AV104" s="51"/>
      <c r="AW104" s="51"/>
      <c r="AX104" s="56">
        <f t="shared" si="50"/>
      </c>
      <c r="AY104" s="51">
        <v>0.5618055555555556</v>
      </c>
      <c r="AZ104" s="51">
        <v>0.21875</v>
      </c>
      <c r="BA104" s="56">
        <f t="shared" si="51"/>
        <v>23.656944444444445</v>
      </c>
      <c r="BB104" s="51">
        <v>0.9583333333333334</v>
      </c>
      <c r="BC104" s="51">
        <v>0.19444444444444445</v>
      </c>
      <c r="BD104" s="56">
        <f t="shared" si="44"/>
        <v>23.23611111111111</v>
      </c>
      <c r="BE104" s="136">
        <f t="shared" si="39"/>
        <v>0.3333333333333333</v>
      </c>
      <c r="BF104" s="51">
        <v>0.9583333333333334</v>
      </c>
      <c r="BG104" s="51">
        <v>0.20833333333333334</v>
      </c>
      <c r="BH104" s="56">
        <f t="shared" si="45"/>
        <v>23.25</v>
      </c>
      <c r="BI104" s="136">
        <f t="shared" si="40"/>
        <v>0</v>
      </c>
      <c r="BJ104" s="58">
        <v>6</v>
      </c>
      <c r="BK104" s="59">
        <v>0.03795138888888889</v>
      </c>
      <c r="BL104" s="59">
        <v>0.0487037037037037</v>
      </c>
      <c r="BM104" s="60">
        <f t="shared" si="41"/>
        <v>0.010752314814814812</v>
      </c>
      <c r="BN104" s="207">
        <v>86</v>
      </c>
      <c r="BO104" s="207">
        <v>2</v>
      </c>
      <c r="BP104" s="215" t="s">
        <v>474</v>
      </c>
      <c r="BQ104" s="44" t="s">
        <v>485</v>
      </c>
      <c r="BR104" s="44" t="s">
        <v>579</v>
      </c>
      <c r="BS104" s="44" t="s">
        <v>62</v>
      </c>
      <c r="BT104" s="44" t="s">
        <v>63</v>
      </c>
      <c r="BU104" s="44" t="s">
        <v>63</v>
      </c>
      <c r="BV104" s="44" t="s">
        <v>63</v>
      </c>
      <c r="BW104" s="44" t="s">
        <v>63</v>
      </c>
      <c r="BX104" s="44" t="s">
        <v>64</v>
      </c>
      <c r="BY104" s="53">
        <v>0.9576388888888889</v>
      </c>
      <c r="BZ104" s="44" t="s">
        <v>65</v>
      </c>
      <c r="CA104" s="45" t="s">
        <v>66</v>
      </c>
      <c r="CB104" s="44" t="s">
        <v>62</v>
      </c>
      <c r="CC104" s="44" t="s">
        <v>63</v>
      </c>
      <c r="CD104" s="44" t="s">
        <v>63</v>
      </c>
      <c r="CE104" s="44" t="s">
        <v>63</v>
      </c>
      <c r="CF104" s="44" t="s">
        <v>63</v>
      </c>
      <c r="CG104" s="44" t="s">
        <v>63</v>
      </c>
      <c r="CH104" s="62" t="s">
        <v>580</v>
      </c>
    </row>
    <row r="105" spans="1:86" ht="13.5">
      <c r="A105" s="48">
        <v>6</v>
      </c>
      <c r="B105" s="45">
        <v>10</v>
      </c>
      <c r="C105" s="50" t="s">
        <v>78</v>
      </c>
      <c r="D105" s="51"/>
      <c r="E105" s="224" t="s">
        <v>60</v>
      </c>
      <c r="F105" s="51"/>
      <c r="G105" s="51"/>
      <c r="H105" s="52">
        <f t="shared" si="33"/>
      </c>
      <c r="I105" s="51"/>
      <c r="J105" s="231" t="s">
        <v>60</v>
      </c>
      <c r="K105" s="51"/>
      <c r="L105" s="51" t="s">
        <v>60</v>
      </c>
      <c r="M105" s="90">
        <v>0.5611111111111111</v>
      </c>
      <c r="N105" s="240" t="s">
        <v>274</v>
      </c>
      <c r="O105" s="90">
        <v>0.21944444444444444</v>
      </c>
      <c r="P105" s="90">
        <f t="shared" si="27"/>
        <v>23.658333333333335</v>
      </c>
      <c r="Q105" s="80">
        <v>0.8541666666666666</v>
      </c>
      <c r="R105" s="224" t="s">
        <v>274</v>
      </c>
      <c r="S105" s="51">
        <v>0.21875</v>
      </c>
      <c r="T105" s="51">
        <f t="shared" si="28"/>
        <v>23.364583333333332</v>
      </c>
      <c r="U105" s="80">
        <v>0.9416666666666668</v>
      </c>
      <c r="V105" s="224" t="s">
        <v>274</v>
      </c>
      <c r="W105" s="51">
        <f t="shared" si="54"/>
        <v>0.21944444444444444</v>
      </c>
      <c r="X105" s="51">
        <f t="shared" si="29"/>
        <v>23.27777777777778</v>
      </c>
      <c r="Y105" s="53">
        <f t="shared" si="30"/>
        <v>0.5611111111111111</v>
      </c>
      <c r="Z105" s="53">
        <f t="shared" si="31"/>
        <v>0.21944444444444444</v>
      </c>
      <c r="AA105" s="53">
        <f t="shared" si="32"/>
        <v>0.6583333333333334</v>
      </c>
      <c r="AB105" s="53">
        <f t="shared" si="34"/>
        <v>0.6756944444444445</v>
      </c>
      <c r="AC105" s="53">
        <f t="shared" si="35"/>
        <v>0.34444444444444444</v>
      </c>
      <c r="AD105" s="54">
        <f t="shared" si="36"/>
        <v>23.66875</v>
      </c>
      <c r="AE105" s="64" t="s">
        <v>582</v>
      </c>
      <c r="AF105" s="64" t="s">
        <v>582</v>
      </c>
      <c r="AG105" s="56" t="str">
        <f t="shared" si="46"/>
        <v>-</v>
      </c>
      <c r="AH105" s="137">
        <f t="shared" si="37"/>
        <v>0</v>
      </c>
      <c r="AI105" s="64" t="s">
        <v>582</v>
      </c>
      <c r="AJ105" s="64" t="s">
        <v>582</v>
      </c>
      <c r="AK105" s="56" t="str">
        <f t="shared" si="47"/>
        <v>-</v>
      </c>
      <c r="AL105" s="137">
        <f t="shared" si="38"/>
        <v>0</v>
      </c>
      <c r="AM105" s="51">
        <v>0.5611111111111111</v>
      </c>
      <c r="AN105" s="51">
        <v>0.9090277777777778</v>
      </c>
      <c r="AO105" s="56">
        <f t="shared" si="48"/>
        <v>0.34791666666666665</v>
      </c>
      <c r="AP105" s="51">
        <v>0.5611111111111111</v>
      </c>
      <c r="AQ105" s="51">
        <v>0.9090277777777778</v>
      </c>
      <c r="AR105" s="56">
        <f t="shared" si="49"/>
        <v>0.34791666666666665</v>
      </c>
      <c r="AS105" s="51">
        <v>0.5611111111111111</v>
      </c>
      <c r="AT105" s="51">
        <v>0.9097222222222222</v>
      </c>
      <c r="AU105" s="56">
        <f t="shared" si="52"/>
        <v>0.3486111111111111</v>
      </c>
      <c r="AV105" s="51"/>
      <c r="AW105" s="51"/>
      <c r="AX105" s="56">
        <f t="shared" si="50"/>
      </c>
      <c r="AY105" s="51">
        <v>0.5597222222222222</v>
      </c>
      <c r="AZ105" s="51">
        <v>0.9090277777777778</v>
      </c>
      <c r="BA105" s="56">
        <f t="shared" si="51"/>
        <v>0.34930555555555554</v>
      </c>
      <c r="BB105" s="131" t="s">
        <v>582</v>
      </c>
      <c r="BC105" s="64" t="s">
        <v>582</v>
      </c>
      <c r="BD105" s="56" t="str">
        <f t="shared" si="44"/>
        <v>-</v>
      </c>
      <c r="BE105" s="137">
        <f t="shared" si="39"/>
        <v>0</v>
      </c>
      <c r="BF105" s="64" t="s">
        <v>582</v>
      </c>
      <c r="BG105" s="64" t="s">
        <v>582</v>
      </c>
      <c r="BH105" s="56" t="str">
        <f t="shared" si="45"/>
        <v>-</v>
      </c>
      <c r="BI105" s="137">
        <f t="shared" si="40"/>
        <v>0</v>
      </c>
      <c r="BJ105" s="58">
        <v>6</v>
      </c>
      <c r="BK105" s="59">
        <v>0.0487037037037037</v>
      </c>
      <c r="BL105" s="59">
        <v>0.05443287037037037</v>
      </c>
      <c r="BM105" s="60">
        <f t="shared" si="41"/>
        <v>0.005729166666666667</v>
      </c>
      <c r="BN105" s="207"/>
      <c r="BO105" s="207"/>
      <c r="BP105" s="215"/>
      <c r="BQ105" s="44" t="s">
        <v>485</v>
      </c>
      <c r="BR105" s="44" t="s">
        <v>581</v>
      </c>
      <c r="BS105" s="44" t="s">
        <v>102</v>
      </c>
      <c r="BT105" s="44" t="s">
        <v>63</v>
      </c>
      <c r="BU105" s="44" t="s">
        <v>63</v>
      </c>
      <c r="BV105" s="44" t="s">
        <v>63</v>
      </c>
      <c r="BW105" s="44" t="s">
        <v>63</v>
      </c>
      <c r="BX105" s="44"/>
      <c r="BY105" s="53"/>
      <c r="BZ105" s="44"/>
      <c r="CA105" s="45"/>
      <c r="CB105" s="44" t="s">
        <v>98</v>
      </c>
      <c r="CC105" s="44" t="s">
        <v>63</v>
      </c>
      <c r="CD105" s="44" t="s">
        <v>63</v>
      </c>
      <c r="CE105" s="44" t="s">
        <v>63</v>
      </c>
      <c r="CF105" s="44" t="s">
        <v>63</v>
      </c>
      <c r="CG105" s="44" t="s">
        <v>63</v>
      </c>
      <c r="CH105" s="62" t="s">
        <v>583</v>
      </c>
    </row>
    <row r="106" spans="1:86" ht="13.5">
      <c r="A106" s="48">
        <v>6</v>
      </c>
      <c r="B106" s="45">
        <v>11</v>
      </c>
      <c r="C106" s="50" t="s">
        <v>83</v>
      </c>
      <c r="D106" s="51">
        <v>0.027777777777777776</v>
      </c>
      <c r="E106" s="224" t="s">
        <v>274</v>
      </c>
      <c r="F106" s="51">
        <v>0.2152777777777778</v>
      </c>
      <c r="G106" s="51" t="s">
        <v>89</v>
      </c>
      <c r="H106" s="52">
        <f t="shared" si="33"/>
        <v>264.6</v>
      </c>
      <c r="I106" s="51">
        <v>0.041666666666666664</v>
      </c>
      <c r="J106" s="231" t="s">
        <v>274</v>
      </c>
      <c r="K106" s="51">
        <v>0.20833333333333334</v>
      </c>
      <c r="L106" s="51">
        <v>0.16666666666666669</v>
      </c>
      <c r="M106" s="90">
        <v>0.5604166666666667</v>
      </c>
      <c r="N106" s="240" t="s">
        <v>275</v>
      </c>
      <c r="O106" s="90">
        <v>0.22013888888888888</v>
      </c>
      <c r="P106" s="90">
        <f t="shared" si="27"/>
        <v>23.659722222222225</v>
      </c>
      <c r="Q106" s="80">
        <v>0.9340277777777778</v>
      </c>
      <c r="R106" s="224" t="s">
        <v>275</v>
      </c>
      <c r="S106" s="51">
        <v>0.21875</v>
      </c>
      <c r="T106" s="51">
        <f t="shared" si="28"/>
        <v>23.28472222222222</v>
      </c>
      <c r="U106" s="80">
        <v>0.018055555555555557</v>
      </c>
      <c r="V106" s="224" t="s">
        <v>275</v>
      </c>
      <c r="W106" s="51">
        <f t="shared" si="54"/>
        <v>0.22013888888888888</v>
      </c>
      <c r="X106" s="51">
        <f t="shared" si="29"/>
        <v>0.20208333333333334</v>
      </c>
      <c r="Y106" s="53">
        <v>0.5604166666666667</v>
      </c>
      <c r="Z106" s="53">
        <f t="shared" si="31"/>
        <v>0.22013888888888888</v>
      </c>
      <c r="AA106" s="53">
        <f t="shared" si="32"/>
        <v>0.6597222222222222</v>
      </c>
      <c r="AB106" s="53">
        <f t="shared" si="34"/>
        <v>0.675</v>
      </c>
      <c r="AC106" s="53">
        <f t="shared" si="35"/>
        <v>0.3451388888888889</v>
      </c>
      <c r="AD106" s="54">
        <f t="shared" si="36"/>
        <v>23.67013888888889</v>
      </c>
      <c r="AE106" s="64" t="s">
        <v>582</v>
      </c>
      <c r="AF106" s="64" t="s">
        <v>582</v>
      </c>
      <c r="AG106" s="56" t="str">
        <f t="shared" si="46"/>
        <v>-</v>
      </c>
      <c r="AH106" s="137">
        <f t="shared" si="37"/>
        <v>4.5</v>
      </c>
      <c r="AI106" s="64" t="s">
        <v>582</v>
      </c>
      <c r="AJ106" s="64" t="s">
        <v>582</v>
      </c>
      <c r="AK106" s="56" t="str">
        <f t="shared" si="47"/>
        <v>-</v>
      </c>
      <c r="AL106" s="137">
        <f t="shared" si="38"/>
        <v>4.5</v>
      </c>
      <c r="AM106" s="64" t="s">
        <v>582</v>
      </c>
      <c r="AN106" s="64" t="s">
        <v>582</v>
      </c>
      <c r="AO106" s="56" t="str">
        <f t="shared" si="48"/>
        <v>-</v>
      </c>
      <c r="AP106" s="64" t="s">
        <v>582</v>
      </c>
      <c r="AQ106" s="64" t="s">
        <v>582</v>
      </c>
      <c r="AR106" s="56" t="str">
        <f t="shared" si="49"/>
        <v>-</v>
      </c>
      <c r="AS106" s="64" t="s">
        <v>582</v>
      </c>
      <c r="AT106" s="64" t="s">
        <v>582</v>
      </c>
      <c r="AU106" s="56" t="str">
        <f t="shared" si="52"/>
        <v>-</v>
      </c>
      <c r="AV106" s="51"/>
      <c r="AW106" s="51"/>
      <c r="AX106" s="56">
        <f t="shared" si="50"/>
      </c>
      <c r="AY106" s="64" t="s">
        <v>582</v>
      </c>
      <c r="AZ106" s="64" t="s">
        <v>582</v>
      </c>
      <c r="BA106" s="56" t="str">
        <f t="shared" si="51"/>
        <v>-</v>
      </c>
      <c r="BB106" s="64" t="s">
        <v>582</v>
      </c>
      <c r="BC106" s="64" t="s">
        <v>582</v>
      </c>
      <c r="BD106" s="56" t="str">
        <f t="shared" si="44"/>
        <v>-</v>
      </c>
      <c r="BE106" s="137">
        <f t="shared" si="39"/>
        <v>4</v>
      </c>
      <c r="BF106" s="64" t="s">
        <v>582</v>
      </c>
      <c r="BG106" s="64" t="s">
        <v>582</v>
      </c>
      <c r="BH106" s="56" t="str">
        <f t="shared" si="45"/>
        <v>-</v>
      </c>
      <c r="BI106" s="137">
        <f t="shared" si="40"/>
        <v>4</v>
      </c>
      <c r="BJ106" s="58"/>
      <c r="BK106" s="64" t="s">
        <v>582</v>
      </c>
      <c r="BL106" s="64"/>
      <c r="BM106" s="60">
        <f t="shared" si="41"/>
      </c>
      <c r="BN106" s="207"/>
      <c r="BO106" s="207"/>
      <c r="BP106" s="215"/>
      <c r="BQ106" s="44" t="s">
        <v>485</v>
      </c>
      <c r="BR106" s="44"/>
      <c r="BS106" s="44" t="s">
        <v>98</v>
      </c>
      <c r="BT106" s="44"/>
      <c r="BU106" s="44"/>
      <c r="BV106" s="44"/>
      <c r="BW106" s="44"/>
      <c r="BX106" s="44"/>
      <c r="BY106" s="53"/>
      <c r="BZ106" s="44"/>
      <c r="CA106" s="45"/>
      <c r="CB106" s="44"/>
      <c r="CC106" s="44"/>
      <c r="CD106" s="44"/>
      <c r="CE106" s="44"/>
      <c r="CF106" s="44"/>
      <c r="CG106" s="44"/>
      <c r="CH106" s="62" t="s">
        <v>552</v>
      </c>
    </row>
    <row r="107" spans="1:86" ht="22.5">
      <c r="A107" s="48">
        <v>6</v>
      </c>
      <c r="B107" s="45">
        <v>12</v>
      </c>
      <c r="C107" s="50" t="s">
        <v>87</v>
      </c>
      <c r="D107" s="51">
        <v>0.11805555555555557</v>
      </c>
      <c r="E107" s="224" t="s">
        <v>275</v>
      </c>
      <c r="F107" s="51">
        <v>0.2222222222222222</v>
      </c>
      <c r="G107" s="51" t="s">
        <v>59</v>
      </c>
      <c r="H107" s="52">
        <f t="shared" si="33"/>
        <v>147</v>
      </c>
      <c r="I107" s="51">
        <v>0.13541666666666666</v>
      </c>
      <c r="J107" s="231" t="s">
        <v>275</v>
      </c>
      <c r="K107" s="51">
        <v>0.20833333333333334</v>
      </c>
      <c r="L107" s="51">
        <v>0.07291666666666669</v>
      </c>
      <c r="M107" s="90">
        <v>0.5604166666666667</v>
      </c>
      <c r="N107" s="240" t="s">
        <v>276</v>
      </c>
      <c r="O107" s="90">
        <v>0.22083333333333333</v>
      </c>
      <c r="P107" s="90">
        <f t="shared" si="27"/>
        <v>23.66041666666667</v>
      </c>
      <c r="Q107" s="80">
        <v>0.005555555555555556</v>
      </c>
      <c r="R107" s="224" t="s">
        <v>276</v>
      </c>
      <c r="S107" s="51">
        <v>0.21875</v>
      </c>
      <c r="T107" s="51">
        <f t="shared" si="28"/>
        <v>0.21319444444444444</v>
      </c>
      <c r="U107" s="80">
        <v>0.09097222222222222</v>
      </c>
      <c r="V107" s="224" t="s">
        <v>276</v>
      </c>
      <c r="W107" s="51">
        <f t="shared" si="54"/>
        <v>0.22083333333333333</v>
      </c>
      <c r="X107" s="51">
        <f t="shared" si="29"/>
        <v>0.1298611111111111</v>
      </c>
      <c r="Y107" s="53">
        <v>0.5604166666666667</v>
      </c>
      <c r="Z107" s="53">
        <v>0.2222222222222222</v>
      </c>
      <c r="AA107" s="53">
        <f t="shared" si="32"/>
        <v>0.6618055555555556</v>
      </c>
      <c r="AB107" s="53">
        <f t="shared" si="34"/>
        <v>0.675</v>
      </c>
      <c r="AC107" s="53">
        <f t="shared" si="35"/>
        <v>0.3472222222222222</v>
      </c>
      <c r="AD107" s="54">
        <f t="shared" si="36"/>
        <v>23.67222222222222</v>
      </c>
      <c r="AE107" s="64" t="s">
        <v>582</v>
      </c>
      <c r="AF107" s="64" t="s">
        <v>582</v>
      </c>
      <c r="AG107" s="56" t="str">
        <f t="shared" si="46"/>
        <v>-</v>
      </c>
      <c r="AH107" s="137">
        <f t="shared" si="37"/>
        <v>2.5</v>
      </c>
      <c r="AI107" s="64" t="s">
        <v>582</v>
      </c>
      <c r="AJ107" s="64" t="s">
        <v>582</v>
      </c>
      <c r="AK107" s="56" t="str">
        <f t="shared" si="47"/>
        <v>-</v>
      </c>
      <c r="AL107" s="137">
        <f t="shared" si="38"/>
        <v>2.5</v>
      </c>
      <c r="AM107" s="51">
        <v>0.5604166666666667</v>
      </c>
      <c r="AN107" s="51">
        <v>0.22013888888888888</v>
      </c>
      <c r="AO107" s="56">
        <f t="shared" si="48"/>
        <v>23.659722222222225</v>
      </c>
      <c r="AP107" s="51">
        <v>0.5604166666666667</v>
      </c>
      <c r="AQ107" s="51">
        <v>0.22013888888888888</v>
      </c>
      <c r="AR107" s="56">
        <f t="shared" si="49"/>
        <v>23.659722222222225</v>
      </c>
      <c r="AS107" s="79" t="s">
        <v>586</v>
      </c>
      <c r="AT107" s="79" t="s">
        <v>585</v>
      </c>
      <c r="AU107" s="130" t="s">
        <v>607</v>
      </c>
      <c r="AV107" s="51"/>
      <c r="AW107" s="51"/>
      <c r="AX107" s="56">
        <f t="shared" si="50"/>
      </c>
      <c r="AY107" s="51">
        <v>0.5597222222222222</v>
      </c>
      <c r="AZ107" s="51">
        <v>0.2222222222222222</v>
      </c>
      <c r="BA107" s="56">
        <f t="shared" si="51"/>
        <v>23.662499999999998</v>
      </c>
      <c r="BB107" s="64" t="s">
        <v>582</v>
      </c>
      <c r="BC107" s="64" t="s">
        <v>582</v>
      </c>
      <c r="BD107" s="56" t="str">
        <f t="shared" si="44"/>
        <v>-</v>
      </c>
      <c r="BE107" s="137">
        <f t="shared" si="39"/>
        <v>1.75</v>
      </c>
      <c r="BF107" s="64" t="s">
        <v>582</v>
      </c>
      <c r="BG107" s="64" t="s">
        <v>582</v>
      </c>
      <c r="BH107" s="56" t="str">
        <f t="shared" si="45"/>
        <v>-</v>
      </c>
      <c r="BI107" s="137">
        <f t="shared" si="40"/>
        <v>1.75</v>
      </c>
      <c r="BJ107" s="58">
        <v>6</v>
      </c>
      <c r="BK107" s="59">
        <v>0.05443287037037037</v>
      </c>
      <c r="BL107" s="59">
        <v>0.06528935185185185</v>
      </c>
      <c r="BM107" s="60">
        <f t="shared" si="41"/>
        <v>0.01085648148148148</v>
      </c>
      <c r="BN107" s="207">
        <v>87</v>
      </c>
      <c r="BO107" s="207">
        <v>4</v>
      </c>
      <c r="BP107" s="215" t="s">
        <v>458</v>
      </c>
      <c r="BQ107" s="44" t="s">
        <v>73</v>
      </c>
      <c r="BR107" s="44" t="s">
        <v>584</v>
      </c>
      <c r="BS107" s="44" t="s">
        <v>514</v>
      </c>
      <c r="BT107" s="44" t="s">
        <v>63</v>
      </c>
      <c r="BU107" s="44" t="s">
        <v>63</v>
      </c>
      <c r="BV107" s="44" t="s">
        <v>63</v>
      </c>
      <c r="BW107" s="44" t="s">
        <v>63</v>
      </c>
      <c r="BX107" s="44"/>
      <c r="BY107" s="53"/>
      <c r="BZ107" s="44"/>
      <c r="CA107" s="45" t="s">
        <v>487</v>
      </c>
      <c r="CB107" s="44" t="s">
        <v>514</v>
      </c>
      <c r="CC107" s="44" t="s">
        <v>63</v>
      </c>
      <c r="CD107" s="44" t="s">
        <v>63</v>
      </c>
      <c r="CE107" s="44" t="s">
        <v>63</v>
      </c>
      <c r="CF107" s="44" t="s">
        <v>63</v>
      </c>
      <c r="CG107" s="44" t="s">
        <v>63</v>
      </c>
      <c r="CH107" s="62" t="s">
        <v>687</v>
      </c>
    </row>
    <row r="108" spans="1:86" ht="22.5">
      <c r="A108" s="48">
        <v>6</v>
      </c>
      <c r="B108" s="45">
        <v>13</v>
      </c>
      <c r="C108" s="50" t="s">
        <v>90</v>
      </c>
      <c r="D108" s="51"/>
      <c r="E108" s="224" t="s">
        <v>60</v>
      </c>
      <c r="F108" s="51"/>
      <c r="G108" s="51"/>
      <c r="H108" s="52">
        <f t="shared" si="33"/>
      </c>
      <c r="I108" s="51"/>
      <c r="J108" s="231" t="s">
        <v>60</v>
      </c>
      <c r="K108" s="51"/>
      <c r="L108" s="51" t="s">
        <v>60</v>
      </c>
      <c r="M108" s="90">
        <v>0.5597222222222222</v>
      </c>
      <c r="N108" s="240" t="s">
        <v>277</v>
      </c>
      <c r="O108" s="90">
        <v>0.22152777777777777</v>
      </c>
      <c r="P108" s="90">
        <f t="shared" si="27"/>
        <v>23.661805555555553</v>
      </c>
      <c r="Q108" s="80">
        <v>0.06736111111111111</v>
      </c>
      <c r="R108" s="224" t="s">
        <v>277</v>
      </c>
      <c r="S108" s="51">
        <v>0.21875</v>
      </c>
      <c r="T108" s="51">
        <f t="shared" si="28"/>
        <v>0.1513888888888889</v>
      </c>
      <c r="U108" s="80">
        <v>0.15555555555555556</v>
      </c>
      <c r="V108" s="224" t="s">
        <v>277</v>
      </c>
      <c r="W108" s="51">
        <f t="shared" si="54"/>
        <v>0.22152777777777777</v>
      </c>
      <c r="X108" s="51">
        <f t="shared" si="29"/>
        <v>0.06597222222222221</v>
      </c>
      <c r="Y108" s="53">
        <f t="shared" si="30"/>
        <v>0.5597222222222222</v>
      </c>
      <c r="Z108" s="53">
        <f t="shared" si="31"/>
        <v>0.22152777777777777</v>
      </c>
      <c r="AA108" s="53">
        <f t="shared" si="32"/>
        <v>0.6618055555555555</v>
      </c>
      <c r="AB108" s="53">
        <f t="shared" si="34"/>
        <v>0.6743055555555556</v>
      </c>
      <c r="AC108" s="53">
        <f t="shared" si="35"/>
        <v>0.34652777777777777</v>
      </c>
      <c r="AD108" s="54">
        <f t="shared" si="36"/>
        <v>23.67222222222222</v>
      </c>
      <c r="AE108" s="64" t="s">
        <v>587</v>
      </c>
      <c r="AF108" s="51" t="s">
        <v>587</v>
      </c>
      <c r="AG108" s="56" t="str">
        <f t="shared" si="46"/>
        <v>-</v>
      </c>
      <c r="AH108" s="136">
        <f t="shared" si="37"/>
        <v>0</v>
      </c>
      <c r="AI108" s="51" t="s">
        <v>587</v>
      </c>
      <c r="AJ108" s="51" t="s">
        <v>587</v>
      </c>
      <c r="AK108" s="56" t="str">
        <f t="shared" si="47"/>
        <v>-</v>
      </c>
      <c r="AL108" s="136">
        <f t="shared" si="38"/>
        <v>0</v>
      </c>
      <c r="AM108" s="132" t="s">
        <v>591</v>
      </c>
      <c r="AN108" s="132" t="s">
        <v>592</v>
      </c>
      <c r="AO108" s="130" t="s">
        <v>605</v>
      </c>
      <c r="AP108" s="79" t="s">
        <v>593</v>
      </c>
      <c r="AQ108" s="79" t="s">
        <v>592</v>
      </c>
      <c r="AR108" s="130" t="s">
        <v>603</v>
      </c>
      <c r="AS108" s="105">
        <v>0.16597222222222222</v>
      </c>
      <c r="AT108" s="105">
        <v>0.22083333333333333</v>
      </c>
      <c r="AU108" s="56">
        <f t="shared" si="52"/>
        <v>0.05486111111111111</v>
      </c>
      <c r="AV108" s="51"/>
      <c r="AW108" s="51"/>
      <c r="AX108" s="56">
        <f t="shared" si="50"/>
      </c>
      <c r="AY108" s="51">
        <v>0.5590277777777778</v>
      </c>
      <c r="AZ108" s="51">
        <v>0.22152777777777777</v>
      </c>
      <c r="BA108" s="56">
        <f t="shared" si="51"/>
        <v>23.662499999999998</v>
      </c>
      <c r="BB108" s="51" t="s">
        <v>587</v>
      </c>
      <c r="BC108" s="51" t="s">
        <v>587</v>
      </c>
      <c r="BD108" s="56" t="str">
        <f t="shared" si="44"/>
        <v>-</v>
      </c>
      <c r="BE108" s="136">
        <f t="shared" si="39"/>
        <v>0</v>
      </c>
      <c r="BF108" s="51" t="s">
        <v>587</v>
      </c>
      <c r="BG108" s="51" t="s">
        <v>587</v>
      </c>
      <c r="BH108" s="56" t="str">
        <f t="shared" si="45"/>
        <v>-</v>
      </c>
      <c r="BI108" s="136">
        <f t="shared" si="40"/>
        <v>0</v>
      </c>
      <c r="BJ108" s="58">
        <v>6</v>
      </c>
      <c r="BK108" s="59">
        <v>0.06528935185185185</v>
      </c>
      <c r="BL108" s="59">
        <v>0.07614583333333334</v>
      </c>
      <c r="BM108" s="60">
        <f t="shared" si="41"/>
        <v>0.010856481481481495</v>
      </c>
      <c r="BN108" s="207">
        <v>88</v>
      </c>
      <c r="BO108" s="207">
        <v>4</v>
      </c>
      <c r="BP108" s="215" t="s">
        <v>588</v>
      </c>
      <c r="BQ108" s="44" t="s">
        <v>589</v>
      </c>
      <c r="BR108" s="44" t="s">
        <v>590</v>
      </c>
      <c r="BS108" s="44" t="s">
        <v>102</v>
      </c>
      <c r="BT108" s="44" t="s">
        <v>63</v>
      </c>
      <c r="BU108" s="44" t="s">
        <v>63</v>
      </c>
      <c r="BV108" s="44" t="s">
        <v>63</v>
      </c>
      <c r="BW108" s="44" t="s">
        <v>63</v>
      </c>
      <c r="BX108" s="44"/>
      <c r="BY108" s="53"/>
      <c r="BZ108" s="44" t="s">
        <v>65</v>
      </c>
      <c r="CA108" s="45" t="s">
        <v>497</v>
      </c>
      <c r="CB108" s="44" t="s">
        <v>514</v>
      </c>
      <c r="CC108" s="44" t="s">
        <v>63</v>
      </c>
      <c r="CD108" s="44" t="s">
        <v>63</v>
      </c>
      <c r="CE108" s="44" t="s">
        <v>63</v>
      </c>
      <c r="CF108" s="44" t="s">
        <v>63</v>
      </c>
      <c r="CG108" s="44" t="s">
        <v>63</v>
      </c>
      <c r="CH108" s="62" t="s">
        <v>599</v>
      </c>
    </row>
    <row r="109" spans="1:86" ht="22.5">
      <c r="A109" s="48">
        <v>6</v>
      </c>
      <c r="B109" s="45">
        <v>14</v>
      </c>
      <c r="C109" s="50" t="s">
        <v>57</v>
      </c>
      <c r="D109" s="51"/>
      <c r="E109" s="224" t="s">
        <v>60</v>
      </c>
      <c r="F109" s="51"/>
      <c r="G109" s="51"/>
      <c r="H109" s="52">
        <f t="shared" si="33"/>
      </c>
      <c r="I109" s="51"/>
      <c r="J109" s="231" t="s">
        <v>60</v>
      </c>
      <c r="K109" s="51"/>
      <c r="L109" s="51" t="s">
        <v>60</v>
      </c>
      <c r="M109" s="94">
        <v>0.5597222222222222</v>
      </c>
      <c r="N109" s="240" t="s">
        <v>278</v>
      </c>
      <c r="O109" s="94">
        <v>0.2222222222222222</v>
      </c>
      <c r="P109" s="90">
        <f t="shared" si="27"/>
        <v>23.662499999999998</v>
      </c>
      <c r="Q109" s="72" t="s">
        <v>374</v>
      </c>
      <c r="R109" s="224" t="s">
        <v>278</v>
      </c>
      <c r="S109" s="72" t="s">
        <v>382</v>
      </c>
      <c r="T109" s="72" t="s">
        <v>390</v>
      </c>
      <c r="U109" s="80">
        <v>0.2076388888888889</v>
      </c>
      <c r="V109" s="224" t="s">
        <v>278</v>
      </c>
      <c r="W109" s="51">
        <f t="shared" si="54"/>
        <v>0.2222222222222222</v>
      </c>
      <c r="X109" s="51">
        <f t="shared" si="29"/>
        <v>0.01458333333333331</v>
      </c>
      <c r="Y109" s="53">
        <f t="shared" si="30"/>
        <v>0.5597222222222222</v>
      </c>
      <c r="Z109" s="53">
        <f t="shared" si="31"/>
        <v>0.2222222222222222</v>
      </c>
      <c r="AA109" s="53">
        <f t="shared" si="32"/>
        <v>0.6625000000000001</v>
      </c>
      <c r="AB109" s="53">
        <f t="shared" si="34"/>
        <v>0.6743055555555556</v>
      </c>
      <c r="AC109" s="53">
        <f t="shared" si="35"/>
        <v>0.3472222222222222</v>
      </c>
      <c r="AD109" s="54">
        <f t="shared" si="36"/>
        <v>23.672916666666666</v>
      </c>
      <c r="AE109" s="64" t="s">
        <v>595</v>
      </c>
      <c r="AF109" s="51" t="s">
        <v>595</v>
      </c>
      <c r="AG109" s="56" t="str">
        <f t="shared" si="46"/>
        <v>-</v>
      </c>
      <c r="AH109" s="136">
        <f t="shared" si="37"/>
        <v>0</v>
      </c>
      <c r="AI109" s="51" t="s">
        <v>595</v>
      </c>
      <c r="AJ109" s="51" t="s">
        <v>595</v>
      </c>
      <c r="AK109" s="56" t="str">
        <f t="shared" si="47"/>
        <v>-</v>
      </c>
      <c r="AL109" s="136">
        <f t="shared" si="38"/>
        <v>0</v>
      </c>
      <c r="AM109" s="132" t="s">
        <v>609</v>
      </c>
      <c r="AN109" s="132" t="s">
        <v>610</v>
      </c>
      <c r="AO109" s="130" t="s">
        <v>606</v>
      </c>
      <c r="AP109" s="79" t="s">
        <v>597</v>
      </c>
      <c r="AQ109" s="79" t="s">
        <v>598</v>
      </c>
      <c r="AR109" s="130" t="s">
        <v>604</v>
      </c>
      <c r="AS109" s="105">
        <v>0.21875</v>
      </c>
      <c r="AT109" s="105">
        <v>0.22152777777777777</v>
      </c>
      <c r="AU109" s="56">
        <f t="shared" si="52"/>
        <v>0.002777777777777768</v>
      </c>
      <c r="AV109" s="51"/>
      <c r="AW109" s="51"/>
      <c r="AX109" s="56">
        <f t="shared" si="50"/>
      </c>
      <c r="AY109" s="51">
        <v>0.5590277777777778</v>
      </c>
      <c r="AZ109" s="51">
        <v>0.2222222222222222</v>
      </c>
      <c r="BA109" s="56">
        <f t="shared" si="51"/>
        <v>23.663194444444443</v>
      </c>
      <c r="BB109" s="51" t="s">
        <v>595</v>
      </c>
      <c r="BC109" s="51" t="s">
        <v>595</v>
      </c>
      <c r="BD109" s="56" t="str">
        <f t="shared" si="44"/>
        <v>-</v>
      </c>
      <c r="BE109" s="136">
        <f t="shared" si="39"/>
        <v>0</v>
      </c>
      <c r="BF109" s="51" t="s">
        <v>595</v>
      </c>
      <c r="BG109" s="51" t="s">
        <v>595</v>
      </c>
      <c r="BH109" s="56" t="str">
        <f t="shared" si="45"/>
        <v>-</v>
      </c>
      <c r="BI109" s="136">
        <f t="shared" si="40"/>
        <v>0</v>
      </c>
      <c r="BJ109" s="58">
        <v>6</v>
      </c>
      <c r="BK109" s="59">
        <v>0.07614583333333334</v>
      </c>
      <c r="BL109" s="59">
        <v>0.08707175925925925</v>
      </c>
      <c r="BM109" s="60">
        <f t="shared" si="41"/>
        <v>0.010925925925925908</v>
      </c>
      <c r="BN109" s="207">
        <v>89</v>
      </c>
      <c r="BO109" s="207">
        <v>4</v>
      </c>
      <c r="BP109" s="215" t="s">
        <v>596</v>
      </c>
      <c r="BQ109" s="44" t="s">
        <v>73</v>
      </c>
      <c r="BR109" s="44" t="s">
        <v>594</v>
      </c>
      <c r="BS109" s="44" t="s">
        <v>514</v>
      </c>
      <c r="BT109" s="44" t="s">
        <v>63</v>
      </c>
      <c r="BU109" s="44" t="s">
        <v>63</v>
      </c>
      <c r="BV109" s="44" t="s">
        <v>63</v>
      </c>
      <c r="BW109" s="44" t="s">
        <v>63</v>
      </c>
      <c r="BX109" s="44"/>
      <c r="BY109" s="53"/>
      <c r="BZ109" s="44"/>
      <c r="CA109" s="45"/>
      <c r="CB109" s="44" t="s">
        <v>102</v>
      </c>
      <c r="CC109" s="44" t="s">
        <v>63</v>
      </c>
      <c r="CD109" s="44" t="s">
        <v>63</v>
      </c>
      <c r="CE109" s="44" t="s">
        <v>63</v>
      </c>
      <c r="CF109" s="44" t="s">
        <v>63</v>
      </c>
      <c r="CG109" s="44" t="s">
        <v>63</v>
      </c>
      <c r="CH109" s="62" t="s">
        <v>601</v>
      </c>
    </row>
    <row r="110" spans="1:86" ht="22.5">
      <c r="A110" s="48">
        <v>6</v>
      </c>
      <c r="B110" s="45">
        <v>15</v>
      </c>
      <c r="C110" s="50" t="s">
        <v>67</v>
      </c>
      <c r="D110" s="51"/>
      <c r="E110" s="224" t="s">
        <v>60</v>
      </c>
      <c r="F110" s="51"/>
      <c r="G110" s="51"/>
      <c r="H110" s="52">
        <f t="shared" si="33"/>
      </c>
      <c r="I110" s="51"/>
      <c r="J110" s="231" t="s">
        <v>60</v>
      </c>
      <c r="K110" s="51"/>
      <c r="L110" s="51" t="s">
        <v>60</v>
      </c>
      <c r="M110" s="97">
        <v>0.5590277777777778</v>
      </c>
      <c r="N110" s="241" t="s">
        <v>279</v>
      </c>
      <c r="O110" s="97">
        <v>0.2222222222222222</v>
      </c>
      <c r="P110" s="90">
        <f t="shared" si="27"/>
        <v>23.663194444444443</v>
      </c>
      <c r="Q110" s="87" t="s">
        <v>375</v>
      </c>
      <c r="R110" s="238" t="s">
        <v>279</v>
      </c>
      <c r="S110" s="87" t="s">
        <v>383</v>
      </c>
      <c r="T110" s="87" t="s">
        <v>391</v>
      </c>
      <c r="U110" s="86">
        <v>0.5729166666666666</v>
      </c>
      <c r="V110" s="246" t="s">
        <v>279</v>
      </c>
      <c r="W110" s="86">
        <v>0.21875</v>
      </c>
      <c r="X110" s="86">
        <f t="shared" si="29"/>
        <v>23.645833333333332</v>
      </c>
      <c r="Y110" s="53">
        <f t="shared" si="30"/>
        <v>0.5590277777777778</v>
      </c>
      <c r="Z110" s="53">
        <f t="shared" si="31"/>
        <v>0.2222222222222222</v>
      </c>
      <c r="AA110" s="53">
        <f t="shared" si="32"/>
        <v>0.6631944444444445</v>
      </c>
      <c r="AB110" s="53">
        <f t="shared" si="34"/>
        <v>0.6736111111111112</v>
      </c>
      <c r="AC110" s="53">
        <f t="shared" si="35"/>
        <v>0.3472222222222222</v>
      </c>
      <c r="AD110" s="54">
        <f t="shared" si="36"/>
        <v>23.67361111111111</v>
      </c>
      <c r="AE110" s="64" t="s">
        <v>600</v>
      </c>
      <c r="AF110" s="51" t="s">
        <v>600</v>
      </c>
      <c r="AG110" s="56" t="str">
        <f t="shared" si="46"/>
        <v>-</v>
      </c>
      <c r="AH110" s="136">
        <f t="shared" si="37"/>
        <v>0</v>
      </c>
      <c r="AI110" s="51" t="s">
        <v>600</v>
      </c>
      <c r="AJ110" s="51" t="s">
        <v>600</v>
      </c>
      <c r="AK110" s="56" t="str">
        <f t="shared" si="47"/>
        <v>-</v>
      </c>
      <c r="AL110" s="136">
        <f t="shared" si="38"/>
        <v>0</v>
      </c>
      <c r="AM110" s="132" t="s">
        <v>608</v>
      </c>
      <c r="AN110" s="132" t="s">
        <v>613</v>
      </c>
      <c r="AO110" s="130" t="s">
        <v>616</v>
      </c>
      <c r="AP110" s="79" t="s">
        <v>611</v>
      </c>
      <c r="AQ110" s="79" t="s">
        <v>614</v>
      </c>
      <c r="AR110" s="130" t="s">
        <v>629</v>
      </c>
      <c r="AS110" s="51" t="s">
        <v>612</v>
      </c>
      <c r="AT110" s="51" t="s">
        <v>612</v>
      </c>
      <c r="AU110" s="56" t="str">
        <f t="shared" si="52"/>
        <v>-</v>
      </c>
      <c r="AV110" s="51"/>
      <c r="AW110" s="51"/>
      <c r="AX110" s="56">
        <f t="shared" si="50"/>
      </c>
      <c r="AY110" s="51">
        <v>0.5590277777777778</v>
      </c>
      <c r="AZ110" s="51">
        <v>0.22291666666666665</v>
      </c>
      <c r="BA110" s="56">
        <f t="shared" si="51"/>
        <v>23.663888888888888</v>
      </c>
      <c r="BB110" s="51" t="s">
        <v>600</v>
      </c>
      <c r="BC110" s="51" t="s">
        <v>600</v>
      </c>
      <c r="BD110" s="56" t="str">
        <f t="shared" si="44"/>
        <v>-</v>
      </c>
      <c r="BE110" s="136">
        <f t="shared" si="39"/>
        <v>0</v>
      </c>
      <c r="BF110" s="51" t="s">
        <v>600</v>
      </c>
      <c r="BG110" s="51" t="s">
        <v>600</v>
      </c>
      <c r="BH110" s="56" t="str">
        <f t="shared" si="45"/>
        <v>-</v>
      </c>
      <c r="BI110" s="136">
        <f t="shared" si="40"/>
        <v>0</v>
      </c>
      <c r="BJ110" s="58">
        <v>6</v>
      </c>
      <c r="BK110" s="59">
        <v>0.08707175925925925</v>
      </c>
      <c r="BL110" s="59">
        <v>0.09796296296296296</v>
      </c>
      <c r="BM110" s="60">
        <f t="shared" si="41"/>
        <v>0.010891203703703708</v>
      </c>
      <c r="BN110" s="207">
        <v>90</v>
      </c>
      <c r="BO110" s="207">
        <v>4</v>
      </c>
      <c r="BP110" s="215" t="s">
        <v>458</v>
      </c>
      <c r="BQ110" s="44" t="s">
        <v>73</v>
      </c>
      <c r="BR110" s="44" t="s">
        <v>602</v>
      </c>
      <c r="BS110" s="44" t="s">
        <v>102</v>
      </c>
      <c r="BT110" s="44" t="s">
        <v>63</v>
      </c>
      <c r="BU110" s="44" t="s">
        <v>63</v>
      </c>
      <c r="BV110" s="44" t="s">
        <v>63</v>
      </c>
      <c r="BW110" s="44" t="s">
        <v>63</v>
      </c>
      <c r="BX110" s="44"/>
      <c r="BY110" s="53"/>
      <c r="BZ110" s="44"/>
      <c r="CA110" s="45" t="s">
        <v>86</v>
      </c>
      <c r="CB110" s="44" t="s">
        <v>102</v>
      </c>
      <c r="CC110" s="44" t="s">
        <v>63</v>
      </c>
      <c r="CD110" s="44" t="s">
        <v>63</v>
      </c>
      <c r="CE110" s="44" t="s">
        <v>63</v>
      </c>
      <c r="CF110" s="44" t="s">
        <v>63</v>
      </c>
      <c r="CG110" s="44" t="s">
        <v>63</v>
      </c>
      <c r="CH110" s="62"/>
    </row>
    <row r="111" spans="1:86" ht="22.5">
      <c r="A111" s="48">
        <v>6</v>
      </c>
      <c r="B111" s="45">
        <v>16</v>
      </c>
      <c r="C111" s="50" t="s">
        <v>74</v>
      </c>
      <c r="D111" s="51"/>
      <c r="E111" s="224" t="s">
        <v>60</v>
      </c>
      <c r="F111" s="51"/>
      <c r="G111" s="51"/>
      <c r="H111" s="52">
        <f t="shared" si="33"/>
      </c>
      <c r="I111" s="51"/>
      <c r="J111" s="231" t="s">
        <v>60</v>
      </c>
      <c r="K111" s="51"/>
      <c r="L111" s="51" t="s">
        <v>60</v>
      </c>
      <c r="M111" s="94">
        <v>0.5590277777777778</v>
      </c>
      <c r="N111" s="240" t="s">
        <v>280</v>
      </c>
      <c r="O111" s="94">
        <v>0.22291666666666665</v>
      </c>
      <c r="P111" s="90">
        <f t="shared" si="27"/>
        <v>23.663888888888888</v>
      </c>
      <c r="Q111" s="72" t="s">
        <v>376</v>
      </c>
      <c r="R111" s="224" t="s">
        <v>280</v>
      </c>
      <c r="S111" s="72" t="s">
        <v>384</v>
      </c>
      <c r="T111" s="72" t="s">
        <v>392</v>
      </c>
      <c r="U111" s="51">
        <v>0.5729166666666666</v>
      </c>
      <c r="V111" s="224" t="s">
        <v>280</v>
      </c>
      <c r="W111" s="80">
        <v>0.5861111111111111</v>
      </c>
      <c r="X111" s="51">
        <f t="shared" si="29"/>
        <v>0.013194444444444509</v>
      </c>
      <c r="Y111" s="53">
        <f t="shared" si="30"/>
        <v>0.5590277777777778</v>
      </c>
      <c r="Z111" s="53">
        <f t="shared" si="31"/>
        <v>0.22291666666666665</v>
      </c>
      <c r="AA111" s="53">
        <f t="shared" si="32"/>
        <v>0.6638888888888889</v>
      </c>
      <c r="AB111" s="53">
        <f t="shared" si="34"/>
        <v>0.6736111111111112</v>
      </c>
      <c r="AC111" s="53">
        <f t="shared" si="35"/>
        <v>0.34791666666666665</v>
      </c>
      <c r="AD111" s="54">
        <f t="shared" si="36"/>
        <v>23.674305555555556</v>
      </c>
      <c r="AE111" s="64" t="s">
        <v>615</v>
      </c>
      <c r="AF111" s="51" t="s">
        <v>615</v>
      </c>
      <c r="AG111" s="56" t="str">
        <f t="shared" si="46"/>
        <v>-</v>
      </c>
      <c r="AH111" s="136">
        <f t="shared" si="37"/>
        <v>0</v>
      </c>
      <c r="AI111" s="51" t="s">
        <v>615</v>
      </c>
      <c r="AJ111" s="51" t="s">
        <v>615</v>
      </c>
      <c r="AK111" s="56" t="str">
        <f t="shared" si="47"/>
        <v>-</v>
      </c>
      <c r="AL111" s="136">
        <f t="shared" si="38"/>
        <v>0</v>
      </c>
      <c r="AM111" s="79" t="s">
        <v>624</v>
      </c>
      <c r="AN111" s="79" t="s">
        <v>625</v>
      </c>
      <c r="AO111" s="130" t="s">
        <v>626</v>
      </c>
      <c r="AP111" s="79" t="s">
        <v>624</v>
      </c>
      <c r="AQ111" s="79" t="s">
        <v>625</v>
      </c>
      <c r="AR111" s="130" t="s">
        <v>626</v>
      </c>
      <c r="AS111" s="51">
        <v>0.5590277777777778</v>
      </c>
      <c r="AT111" s="51">
        <v>0.576388888888889</v>
      </c>
      <c r="AU111" s="56">
        <f t="shared" si="52"/>
        <v>0.01736111111111116</v>
      </c>
      <c r="AV111" s="51"/>
      <c r="AW111" s="51"/>
      <c r="AX111" s="56">
        <f t="shared" si="50"/>
      </c>
      <c r="AY111" s="51">
        <v>0.5590277777777778</v>
      </c>
      <c r="AZ111" s="51">
        <v>0.2236111111111111</v>
      </c>
      <c r="BA111" s="56">
        <f t="shared" si="51"/>
        <v>23.664583333333333</v>
      </c>
      <c r="BB111" s="51" t="s">
        <v>615</v>
      </c>
      <c r="BC111" s="51" t="s">
        <v>615</v>
      </c>
      <c r="BD111" s="56" t="str">
        <f t="shared" si="44"/>
        <v>-</v>
      </c>
      <c r="BE111" s="136">
        <f t="shared" si="39"/>
        <v>0</v>
      </c>
      <c r="BF111" s="51" t="s">
        <v>615</v>
      </c>
      <c r="BG111" s="51" t="s">
        <v>615</v>
      </c>
      <c r="BH111" s="56" t="str">
        <f t="shared" si="45"/>
        <v>-</v>
      </c>
      <c r="BI111" s="136">
        <f t="shared" si="40"/>
        <v>0</v>
      </c>
      <c r="BJ111" s="58">
        <v>6</v>
      </c>
      <c r="BK111" s="59">
        <v>0.09796296296296296</v>
      </c>
      <c r="BL111" s="59">
        <v>0.10908564814814814</v>
      </c>
      <c r="BM111" s="60">
        <f t="shared" si="41"/>
        <v>0.01112268518518518</v>
      </c>
      <c r="BN111" s="207">
        <v>91</v>
      </c>
      <c r="BO111" s="207">
        <v>4</v>
      </c>
      <c r="BP111" s="215" t="s">
        <v>458</v>
      </c>
      <c r="BQ111" s="44" t="s">
        <v>486</v>
      </c>
      <c r="BR111" s="44" t="s">
        <v>617</v>
      </c>
      <c r="BS111" s="44" t="s">
        <v>102</v>
      </c>
      <c r="BT111" s="44" t="s">
        <v>63</v>
      </c>
      <c r="BU111" s="44" t="s">
        <v>63</v>
      </c>
      <c r="BV111" s="44" t="s">
        <v>63</v>
      </c>
      <c r="BW111" s="44" t="s">
        <v>63</v>
      </c>
      <c r="BX111" s="44"/>
      <c r="BY111" s="53"/>
      <c r="BZ111" s="44"/>
      <c r="CA111" s="45"/>
      <c r="CB111" s="44"/>
      <c r="CC111" s="44"/>
      <c r="CD111" s="44"/>
      <c r="CE111" s="44"/>
      <c r="CF111" s="44"/>
      <c r="CG111" s="44"/>
      <c r="CH111" s="62"/>
    </row>
    <row r="112" spans="1:86" ht="22.5">
      <c r="A112" s="48">
        <v>6</v>
      </c>
      <c r="B112" s="45">
        <v>17</v>
      </c>
      <c r="C112" s="50" t="s">
        <v>78</v>
      </c>
      <c r="D112" s="51"/>
      <c r="E112" s="224" t="s">
        <v>60</v>
      </c>
      <c r="F112" s="51"/>
      <c r="G112" s="51"/>
      <c r="H112" s="52">
        <f t="shared" si="33"/>
      </c>
      <c r="I112" s="51"/>
      <c r="J112" s="231" t="s">
        <v>60</v>
      </c>
      <c r="K112" s="51"/>
      <c r="L112" s="51" t="s">
        <v>60</v>
      </c>
      <c r="M112" s="94">
        <v>0.5590277777777778</v>
      </c>
      <c r="N112" s="240" t="s">
        <v>281</v>
      </c>
      <c r="O112" s="94">
        <v>0.2236111111111111</v>
      </c>
      <c r="P112" s="90">
        <f t="shared" si="27"/>
        <v>23.664583333333333</v>
      </c>
      <c r="Q112" s="72" t="s">
        <v>377</v>
      </c>
      <c r="R112" s="224" t="s">
        <v>281</v>
      </c>
      <c r="S112" s="72" t="s">
        <v>385</v>
      </c>
      <c r="T112" s="72" t="s">
        <v>393</v>
      </c>
      <c r="U112" s="51">
        <v>0.5729166666666666</v>
      </c>
      <c r="V112" s="224" t="s">
        <v>281</v>
      </c>
      <c r="W112" s="80">
        <v>0.6465277777777778</v>
      </c>
      <c r="X112" s="51">
        <f t="shared" si="29"/>
        <v>0.07361111111111118</v>
      </c>
      <c r="Y112" s="53">
        <f t="shared" si="30"/>
        <v>0.5590277777777778</v>
      </c>
      <c r="Z112" s="53">
        <f t="shared" si="31"/>
        <v>0.2236111111111111</v>
      </c>
      <c r="AA112" s="53">
        <f t="shared" si="32"/>
        <v>0.6645833333333332</v>
      </c>
      <c r="AB112" s="53">
        <f t="shared" si="34"/>
        <v>0.6736111111111112</v>
      </c>
      <c r="AC112" s="53">
        <f t="shared" si="35"/>
        <v>0.3486111111111111</v>
      </c>
      <c r="AD112" s="54">
        <f t="shared" si="36"/>
        <v>23.675</v>
      </c>
      <c r="AE112" s="64" t="s">
        <v>463</v>
      </c>
      <c r="AF112" s="51" t="s">
        <v>463</v>
      </c>
      <c r="AG112" s="56" t="str">
        <f t="shared" si="46"/>
        <v>-</v>
      </c>
      <c r="AH112" s="137">
        <f t="shared" si="37"/>
        <v>0</v>
      </c>
      <c r="AI112" s="64" t="s">
        <v>463</v>
      </c>
      <c r="AJ112" s="51" t="s">
        <v>463</v>
      </c>
      <c r="AK112" s="56" t="str">
        <f t="shared" si="47"/>
        <v>-</v>
      </c>
      <c r="AL112" s="137">
        <f t="shared" si="38"/>
        <v>0</v>
      </c>
      <c r="AM112" s="79" t="s">
        <v>627</v>
      </c>
      <c r="AN112" s="79" t="s">
        <v>631</v>
      </c>
      <c r="AO112" s="56"/>
      <c r="AP112" s="79" t="s">
        <v>628</v>
      </c>
      <c r="AQ112" s="79" t="s">
        <v>631</v>
      </c>
      <c r="AR112" s="56"/>
      <c r="AS112" s="51">
        <v>0.5590277777777778</v>
      </c>
      <c r="AT112" s="51">
        <v>0.6375000000000001</v>
      </c>
      <c r="AU112" s="56">
        <f t="shared" si="52"/>
        <v>0.07847222222222228</v>
      </c>
      <c r="AV112" s="51"/>
      <c r="AW112" s="51"/>
      <c r="AX112" s="56">
        <f t="shared" si="50"/>
      </c>
      <c r="AY112" s="51">
        <v>0.5590277777777778</v>
      </c>
      <c r="AZ112" s="51">
        <v>0.2236111111111111</v>
      </c>
      <c r="BA112" s="56">
        <f t="shared" si="51"/>
        <v>23.664583333333333</v>
      </c>
      <c r="BB112" s="51" t="s">
        <v>463</v>
      </c>
      <c r="BC112" s="51" t="s">
        <v>463</v>
      </c>
      <c r="BD112" s="56" t="str">
        <f t="shared" si="44"/>
        <v>-</v>
      </c>
      <c r="BE112" s="137">
        <f t="shared" si="39"/>
        <v>0</v>
      </c>
      <c r="BF112" s="51" t="s">
        <v>463</v>
      </c>
      <c r="BG112" s="51" t="s">
        <v>463</v>
      </c>
      <c r="BH112" s="56" t="str">
        <f t="shared" si="45"/>
        <v>-</v>
      </c>
      <c r="BI112" s="137">
        <f t="shared" si="40"/>
        <v>0</v>
      </c>
      <c r="BJ112" s="58">
        <v>6</v>
      </c>
      <c r="BK112" s="59">
        <v>0.10908564814814814</v>
      </c>
      <c r="BL112" s="59">
        <v>0.11998842592592592</v>
      </c>
      <c r="BM112" s="60">
        <f t="shared" si="41"/>
        <v>0.010902777777777775</v>
      </c>
      <c r="BN112" s="207">
        <v>92</v>
      </c>
      <c r="BO112" s="207">
        <v>4</v>
      </c>
      <c r="BP112" s="215" t="s">
        <v>458</v>
      </c>
      <c r="BQ112" s="44" t="s">
        <v>486</v>
      </c>
      <c r="BR112" s="44" t="s">
        <v>623</v>
      </c>
      <c r="BS112" s="44" t="s">
        <v>62</v>
      </c>
      <c r="BT112" s="44" t="s">
        <v>63</v>
      </c>
      <c r="BU112" s="44" t="s">
        <v>63</v>
      </c>
      <c r="BV112" s="44" t="s">
        <v>63</v>
      </c>
      <c r="BW112" s="44" t="s">
        <v>63</v>
      </c>
      <c r="BX112" s="44"/>
      <c r="BY112" s="53" t="s">
        <v>497</v>
      </c>
      <c r="BZ112" s="44" t="s">
        <v>65</v>
      </c>
      <c r="CA112" s="45" t="s">
        <v>66</v>
      </c>
      <c r="CB112" s="44" t="s">
        <v>102</v>
      </c>
      <c r="CC112" s="44" t="s">
        <v>63</v>
      </c>
      <c r="CD112" s="44" t="s">
        <v>63</v>
      </c>
      <c r="CE112" s="44" t="s">
        <v>63</v>
      </c>
      <c r="CF112" s="44" t="s">
        <v>63</v>
      </c>
      <c r="CG112" s="44" t="s">
        <v>63</v>
      </c>
      <c r="CH112" s="62" t="s">
        <v>633</v>
      </c>
    </row>
    <row r="113" spans="1:86" ht="33.75">
      <c r="A113" s="48">
        <v>6</v>
      </c>
      <c r="B113" s="45">
        <v>18</v>
      </c>
      <c r="C113" s="50" t="s">
        <v>83</v>
      </c>
      <c r="D113" s="51">
        <v>0.5555555555555556</v>
      </c>
      <c r="E113" s="224" t="s">
        <v>281</v>
      </c>
      <c r="F113" s="51">
        <v>0.6180555555555556</v>
      </c>
      <c r="G113" s="51" t="s">
        <v>249</v>
      </c>
      <c r="H113" s="52">
        <f t="shared" si="33"/>
        <v>88.2</v>
      </c>
      <c r="I113" s="51"/>
      <c r="J113" s="231" t="s">
        <v>60</v>
      </c>
      <c r="K113" s="51"/>
      <c r="L113" s="51" t="s">
        <v>60</v>
      </c>
      <c r="M113" s="94">
        <v>0.5590277777777778</v>
      </c>
      <c r="N113" s="240" t="s">
        <v>282</v>
      </c>
      <c r="O113" s="94">
        <v>0.2236111111111111</v>
      </c>
      <c r="P113" s="90">
        <f t="shared" si="27"/>
        <v>23.664583333333333</v>
      </c>
      <c r="Q113" s="72" t="s">
        <v>378</v>
      </c>
      <c r="R113" s="224" t="s">
        <v>282</v>
      </c>
      <c r="S113" s="72" t="s">
        <v>386</v>
      </c>
      <c r="T113" s="72" t="s">
        <v>394</v>
      </c>
      <c r="U113" s="51">
        <v>0.5729166666666666</v>
      </c>
      <c r="V113" s="224" t="s">
        <v>282</v>
      </c>
      <c r="W113" s="80">
        <v>0.7111111111111111</v>
      </c>
      <c r="X113" s="51">
        <f t="shared" si="29"/>
        <v>0.1381944444444445</v>
      </c>
      <c r="Y113" s="53">
        <f t="shared" si="30"/>
        <v>0.5555555555555556</v>
      </c>
      <c r="Z113" s="53">
        <f t="shared" si="31"/>
        <v>0.2236111111111111</v>
      </c>
      <c r="AA113" s="53">
        <f t="shared" si="32"/>
        <v>0.6680555555555554</v>
      </c>
      <c r="AB113" s="53">
        <f t="shared" si="34"/>
        <v>0.670138888888889</v>
      </c>
      <c r="AC113" s="53">
        <f t="shared" si="35"/>
        <v>0.3486111111111111</v>
      </c>
      <c r="AD113" s="54">
        <f t="shared" si="36"/>
        <v>23.678472222222222</v>
      </c>
      <c r="AE113" s="64">
        <v>0.5555555555555556</v>
      </c>
      <c r="AF113" s="51">
        <v>0.6180555555555556</v>
      </c>
      <c r="AG113" s="56">
        <f t="shared" si="46"/>
        <v>0.0625</v>
      </c>
      <c r="AH113" s="136">
        <f t="shared" si="37"/>
        <v>0</v>
      </c>
      <c r="AI113" s="51">
        <v>0.5597222222222222</v>
      </c>
      <c r="AJ113" s="51">
        <v>0.6229166666666667</v>
      </c>
      <c r="AK113" s="56">
        <f t="shared" si="47"/>
        <v>0.06319444444444444</v>
      </c>
      <c r="AL113" s="136">
        <f t="shared" si="38"/>
        <v>0</v>
      </c>
      <c r="AM113" s="51">
        <v>0.5590277777777778</v>
      </c>
      <c r="AN113" s="51">
        <v>0.22291666666666665</v>
      </c>
      <c r="AO113" s="56">
        <f t="shared" si="48"/>
        <v>23.663888888888888</v>
      </c>
      <c r="AP113" s="51">
        <v>0.5590277777777778</v>
      </c>
      <c r="AQ113" s="51">
        <v>0.22291666666666665</v>
      </c>
      <c r="AR113" s="56">
        <f t="shared" si="49"/>
        <v>23.663888888888888</v>
      </c>
      <c r="AS113" s="79" t="s">
        <v>632</v>
      </c>
      <c r="AT113" s="79" t="s">
        <v>634</v>
      </c>
      <c r="AU113" s="56"/>
      <c r="AV113" s="51"/>
      <c r="AW113" s="51"/>
      <c r="AX113" s="56">
        <f t="shared" si="50"/>
      </c>
      <c r="AY113" s="51">
        <v>0.5590277777777778</v>
      </c>
      <c r="AZ113" s="51">
        <v>0.22569444444444445</v>
      </c>
      <c r="BA113" s="56">
        <f t="shared" si="51"/>
        <v>23.666666666666664</v>
      </c>
      <c r="BB113" s="51" t="s">
        <v>463</v>
      </c>
      <c r="BC113" s="51" t="s">
        <v>463</v>
      </c>
      <c r="BD113" s="56" t="str">
        <f t="shared" si="44"/>
        <v>-</v>
      </c>
      <c r="BE113" s="136">
        <f t="shared" si="39"/>
        <v>0</v>
      </c>
      <c r="BF113" s="51" t="s">
        <v>463</v>
      </c>
      <c r="BG113" s="51" t="s">
        <v>463</v>
      </c>
      <c r="BH113" s="56" t="str">
        <f t="shared" si="45"/>
        <v>-</v>
      </c>
      <c r="BI113" s="136">
        <f t="shared" si="40"/>
        <v>0</v>
      </c>
      <c r="BJ113" s="58">
        <v>6</v>
      </c>
      <c r="BK113" s="133">
        <v>0</v>
      </c>
      <c r="BL113" s="59">
        <v>0.01091435185185185</v>
      </c>
      <c r="BM113" s="60">
        <f t="shared" si="41"/>
        <v>0.01091435185185185</v>
      </c>
      <c r="BN113" s="207">
        <v>93</v>
      </c>
      <c r="BO113" s="207">
        <v>4</v>
      </c>
      <c r="BP113" s="215" t="s">
        <v>458</v>
      </c>
      <c r="BQ113" s="44" t="s">
        <v>486</v>
      </c>
      <c r="BR113" s="44" t="s">
        <v>635</v>
      </c>
      <c r="BS113" s="44" t="s">
        <v>62</v>
      </c>
      <c r="BT113" s="44" t="s">
        <v>63</v>
      </c>
      <c r="BU113" s="44" t="s">
        <v>63</v>
      </c>
      <c r="BV113" s="44" t="s">
        <v>63</v>
      </c>
      <c r="BW113" s="44" t="s">
        <v>63</v>
      </c>
      <c r="BX113" s="44"/>
      <c r="BY113" s="53"/>
      <c r="BZ113" s="44"/>
      <c r="CA113" s="45"/>
      <c r="CB113" s="44" t="s">
        <v>62</v>
      </c>
      <c r="CC113" s="44" t="s">
        <v>63</v>
      </c>
      <c r="CD113" s="44" t="s">
        <v>63</v>
      </c>
      <c r="CE113" s="44" t="s">
        <v>63</v>
      </c>
      <c r="CF113" s="44" t="s">
        <v>63</v>
      </c>
      <c r="CG113" s="44" t="s">
        <v>63</v>
      </c>
      <c r="CH113" s="62" t="s">
        <v>636</v>
      </c>
    </row>
    <row r="114" spans="1:86" ht="22.5">
      <c r="A114" s="48">
        <v>6</v>
      </c>
      <c r="B114" s="45">
        <v>19</v>
      </c>
      <c r="C114" s="50" t="s">
        <v>87</v>
      </c>
      <c r="D114" s="51">
        <v>0.5555555555555556</v>
      </c>
      <c r="E114" s="224" t="s">
        <v>282</v>
      </c>
      <c r="F114" s="51">
        <v>0.6805555555555555</v>
      </c>
      <c r="G114" s="51" t="s">
        <v>69</v>
      </c>
      <c r="H114" s="52">
        <f t="shared" si="33"/>
        <v>176.4</v>
      </c>
      <c r="I114" s="51">
        <v>0.5833333333333334</v>
      </c>
      <c r="J114" s="231" t="s">
        <v>282</v>
      </c>
      <c r="K114" s="51">
        <v>0.6875</v>
      </c>
      <c r="L114" s="51">
        <v>0.10416666666666663</v>
      </c>
      <c r="M114" s="94">
        <v>0.5583333333333333</v>
      </c>
      <c r="N114" s="240" t="s">
        <v>283</v>
      </c>
      <c r="O114" s="94">
        <v>0.22430555555555556</v>
      </c>
      <c r="P114" s="90">
        <f t="shared" si="27"/>
        <v>23.665972222222223</v>
      </c>
      <c r="Q114" s="72" t="s">
        <v>379</v>
      </c>
      <c r="R114" s="224" t="s">
        <v>283</v>
      </c>
      <c r="S114" s="72" t="s">
        <v>387</v>
      </c>
      <c r="T114" s="72" t="s">
        <v>395</v>
      </c>
      <c r="U114" s="51">
        <v>0.5729166666666666</v>
      </c>
      <c r="V114" s="224" t="s">
        <v>283</v>
      </c>
      <c r="W114" s="80">
        <v>0.7770833333333332</v>
      </c>
      <c r="X114" s="51">
        <f t="shared" si="29"/>
        <v>0.2041666666666666</v>
      </c>
      <c r="Y114" s="53">
        <f t="shared" si="30"/>
        <v>0.5555555555555556</v>
      </c>
      <c r="Z114" s="53">
        <f t="shared" si="31"/>
        <v>0.22430555555555556</v>
      </c>
      <c r="AA114" s="53">
        <f t="shared" si="32"/>
        <v>0.66875</v>
      </c>
      <c r="AB114" s="53">
        <f t="shared" si="34"/>
        <v>0.670138888888889</v>
      </c>
      <c r="AC114" s="53">
        <f t="shared" si="35"/>
        <v>0.34930555555555554</v>
      </c>
      <c r="AD114" s="54">
        <f t="shared" si="36"/>
        <v>23.679166666666667</v>
      </c>
      <c r="AE114" s="64">
        <v>0.5555555555555556</v>
      </c>
      <c r="AF114" s="51">
        <v>0.8055555555555555</v>
      </c>
      <c r="AG114" s="56">
        <f t="shared" si="46"/>
        <v>0.2499999999999999</v>
      </c>
      <c r="AH114" s="136">
        <f t="shared" si="37"/>
        <v>0</v>
      </c>
      <c r="AI114" s="51">
        <v>0.5555555555555556</v>
      </c>
      <c r="AJ114" s="51">
        <v>0.68125</v>
      </c>
      <c r="AK114" s="56">
        <f t="shared" si="47"/>
        <v>0.12569444444444444</v>
      </c>
      <c r="AL114" s="136">
        <f t="shared" si="38"/>
        <v>0</v>
      </c>
      <c r="AM114" s="51">
        <v>0.5590277777777778</v>
      </c>
      <c r="AN114" s="51">
        <v>0.0020833333333333333</v>
      </c>
      <c r="AO114" s="56">
        <f t="shared" si="48"/>
        <v>23.443055555555556</v>
      </c>
      <c r="AP114" s="51">
        <v>0.5590277777777778</v>
      </c>
      <c r="AQ114" s="51">
        <v>0.0020833333333333333</v>
      </c>
      <c r="AR114" s="56">
        <f t="shared" si="49"/>
        <v>23.443055555555556</v>
      </c>
      <c r="AS114" s="51">
        <v>0.5590277777777778</v>
      </c>
      <c r="AT114" s="51">
        <v>0.0020833333333333333</v>
      </c>
      <c r="AU114" s="56">
        <f t="shared" si="52"/>
        <v>23.443055555555556</v>
      </c>
      <c r="AV114" s="51"/>
      <c r="AW114" s="51"/>
      <c r="AX114" s="56">
        <f t="shared" si="50"/>
      </c>
      <c r="AY114" s="51">
        <v>0.5583333333333333</v>
      </c>
      <c r="AZ114" s="51">
        <v>0.001388888888888889</v>
      </c>
      <c r="BA114" s="56">
        <f t="shared" si="51"/>
        <v>23.443055555555556</v>
      </c>
      <c r="BB114" s="51">
        <v>0.5833333333333334</v>
      </c>
      <c r="BC114" s="51">
        <v>0.6875</v>
      </c>
      <c r="BD114" s="56">
        <f t="shared" si="44"/>
        <v>0.10416666666666663</v>
      </c>
      <c r="BE114" s="136">
        <f t="shared" si="39"/>
        <v>0</v>
      </c>
      <c r="BF114" s="51">
        <v>0.5833333333333334</v>
      </c>
      <c r="BG114" s="51">
        <v>0.8125</v>
      </c>
      <c r="BH114" s="56">
        <f t="shared" si="45"/>
        <v>0.22916666666666663</v>
      </c>
      <c r="BI114" s="136">
        <f t="shared" si="40"/>
        <v>0</v>
      </c>
      <c r="BJ114" s="58">
        <v>6</v>
      </c>
      <c r="BK114" s="59">
        <v>0.01091435185185185</v>
      </c>
      <c r="BL114" s="59">
        <v>0.018171296296296297</v>
      </c>
      <c r="BM114" s="60">
        <f t="shared" si="41"/>
        <v>0.007256944444444446</v>
      </c>
      <c r="BN114" s="207">
        <v>94</v>
      </c>
      <c r="BO114" s="207">
        <v>1</v>
      </c>
      <c r="BP114" s="215" t="s">
        <v>637</v>
      </c>
      <c r="BQ114" s="44" t="s">
        <v>486</v>
      </c>
      <c r="BR114" s="44" t="s">
        <v>642</v>
      </c>
      <c r="BS114" s="44" t="s">
        <v>102</v>
      </c>
      <c r="BT114" s="44" t="s">
        <v>63</v>
      </c>
      <c r="BU114" s="44" t="s">
        <v>63</v>
      </c>
      <c r="BV114" s="44" t="s">
        <v>63</v>
      </c>
      <c r="BW114" s="44" t="s">
        <v>63</v>
      </c>
      <c r="BX114" s="44"/>
      <c r="BY114" s="53"/>
      <c r="BZ114" s="44"/>
      <c r="CA114" s="45"/>
      <c r="CB114" s="44" t="s">
        <v>98</v>
      </c>
      <c r="CC114" s="44" t="s">
        <v>63</v>
      </c>
      <c r="CD114" s="44" t="s">
        <v>63</v>
      </c>
      <c r="CE114" s="44" t="s">
        <v>63</v>
      </c>
      <c r="CF114" s="44" t="s">
        <v>63</v>
      </c>
      <c r="CG114" s="44" t="s">
        <v>63</v>
      </c>
      <c r="CH114" s="62" t="s">
        <v>638</v>
      </c>
    </row>
    <row r="115" spans="1:86" ht="22.5">
      <c r="A115" s="100">
        <v>6</v>
      </c>
      <c r="B115" s="101">
        <v>20</v>
      </c>
      <c r="C115" s="50" t="s">
        <v>90</v>
      </c>
      <c r="D115" s="51">
        <v>0.5555555555555556</v>
      </c>
      <c r="E115" s="224" t="s">
        <v>283</v>
      </c>
      <c r="F115" s="51">
        <v>0.7638888888888888</v>
      </c>
      <c r="G115" s="51" t="s">
        <v>95</v>
      </c>
      <c r="H115" s="52">
        <f t="shared" si="33"/>
        <v>294</v>
      </c>
      <c r="I115" s="51">
        <v>0.5833333333333334</v>
      </c>
      <c r="J115" s="231" t="s">
        <v>283</v>
      </c>
      <c r="K115" s="51">
        <v>0.7604166666666666</v>
      </c>
      <c r="L115" s="51">
        <v>0.17708333333333326</v>
      </c>
      <c r="M115" s="94">
        <v>0.5590277777777778</v>
      </c>
      <c r="N115" s="240" t="s">
        <v>284</v>
      </c>
      <c r="O115" s="94">
        <v>0.22430555555555556</v>
      </c>
      <c r="P115" s="90">
        <f t="shared" si="27"/>
        <v>23.665277777777778</v>
      </c>
      <c r="Q115" s="72" t="s">
        <v>380</v>
      </c>
      <c r="R115" s="224" t="s">
        <v>284</v>
      </c>
      <c r="S115" s="72" t="s">
        <v>388</v>
      </c>
      <c r="T115" s="72" t="s">
        <v>396</v>
      </c>
      <c r="U115" s="51">
        <v>0.5729166666666666</v>
      </c>
      <c r="V115" s="224" t="s">
        <v>284</v>
      </c>
      <c r="W115" s="80">
        <v>0.8444444444444444</v>
      </c>
      <c r="X115" s="51">
        <f t="shared" si="29"/>
        <v>0.2715277777777778</v>
      </c>
      <c r="Y115" s="53">
        <f t="shared" si="30"/>
        <v>0.5555555555555556</v>
      </c>
      <c r="Z115" s="53">
        <f t="shared" si="31"/>
        <v>0.22430555555555556</v>
      </c>
      <c r="AA115" s="53">
        <f t="shared" si="32"/>
        <v>0.66875</v>
      </c>
      <c r="AB115" s="53">
        <f t="shared" si="34"/>
        <v>0.670138888888889</v>
      </c>
      <c r="AC115" s="53">
        <f t="shared" si="35"/>
        <v>0.34930555555555554</v>
      </c>
      <c r="AD115" s="54">
        <f t="shared" si="36"/>
        <v>23.679166666666667</v>
      </c>
      <c r="AE115" s="51" t="s">
        <v>463</v>
      </c>
      <c r="AF115" s="51" t="s">
        <v>463</v>
      </c>
      <c r="AG115" s="56" t="str">
        <f t="shared" si="46"/>
        <v>-</v>
      </c>
      <c r="AH115" s="136">
        <f t="shared" si="37"/>
        <v>5</v>
      </c>
      <c r="AI115" s="51" t="s">
        <v>463</v>
      </c>
      <c r="AJ115" s="51" t="s">
        <v>463</v>
      </c>
      <c r="AK115" s="56" t="str">
        <f t="shared" si="47"/>
        <v>-</v>
      </c>
      <c r="AL115" s="136">
        <f t="shared" si="38"/>
        <v>5</v>
      </c>
      <c r="AM115" s="51" t="s">
        <v>463</v>
      </c>
      <c r="AN115" s="51" t="s">
        <v>463</v>
      </c>
      <c r="AO115" s="56" t="str">
        <f t="shared" si="48"/>
        <v>-</v>
      </c>
      <c r="AP115" s="51" t="s">
        <v>463</v>
      </c>
      <c r="AQ115" s="51" t="s">
        <v>463</v>
      </c>
      <c r="AR115" s="56" t="str">
        <f t="shared" si="49"/>
        <v>-</v>
      </c>
      <c r="AS115" s="51" t="s">
        <v>463</v>
      </c>
      <c r="AT115" s="51" t="s">
        <v>463</v>
      </c>
      <c r="AU115" s="56" t="str">
        <f t="shared" si="52"/>
        <v>-</v>
      </c>
      <c r="AV115" s="51"/>
      <c r="AW115" s="51"/>
      <c r="AX115" s="56">
        <f t="shared" si="50"/>
      </c>
      <c r="AY115" s="51" t="s">
        <v>463</v>
      </c>
      <c r="AZ115" s="51" t="s">
        <v>463</v>
      </c>
      <c r="BA115" s="56" t="str">
        <f t="shared" si="51"/>
        <v>-</v>
      </c>
      <c r="BB115" s="51" t="s">
        <v>463</v>
      </c>
      <c r="BC115" s="51" t="s">
        <v>463</v>
      </c>
      <c r="BD115" s="56" t="str">
        <f t="shared" si="44"/>
        <v>-</v>
      </c>
      <c r="BE115" s="136">
        <f t="shared" si="39"/>
        <v>4.25</v>
      </c>
      <c r="BF115" s="51" t="s">
        <v>463</v>
      </c>
      <c r="BG115" s="51" t="s">
        <v>463</v>
      </c>
      <c r="BH115" s="56" t="str">
        <f t="shared" si="45"/>
        <v>-</v>
      </c>
      <c r="BI115" s="136">
        <f t="shared" si="40"/>
        <v>4.25</v>
      </c>
      <c r="BJ115" s="58"/>
      <c r="BK115" s="51" t="s">
        <v>463</v>
      </c>
      <c r="BL115" s="51" t="s">
        <v>463</v>
      </c>
      <c r="BM115" s="60"/>
      <c r="BN115" s="207"/>
      <c r="BO115" s="207"/>
      <c r="BP115" s="215"/>
      <c r="BQ115" s="44" t="s">
        <v>486</v>
      </c>
      <c r="BR115" s="44"/>
      <c r="BS115" s="44" t="s">
        <v>98</v>
      </c>
      <c r="BT115" s="44"/>
      <c r="BU115" s="44"/>
      <c r="BV115" s="44"/>
      <c r="BW115" s="44"/>
      <c r="BX115" s="44"/>
      <c r="BY115" s="53"/>
      <c r="BZ115" s="44"/>
      <c r="CA115" s="45"/>
      <c r="CB115" s="44"/>
      <c r="CC115" s="44"/>
      <c r="CD115" s="44"/>
      <c r="CE115" s="44"/>
      <c r="CF115" s="44"/>
      <c r="CG115" s="44"/>
      <c r="CH115" s="62" t="s">
        <v>639</v>
      </c>
    </row>
    <row r="116" spans="1:86" ht="22.5">
      <c r="A116" s="100">
        <v>6</v>
      </c>
      <c r="B116" s="101">
        <v>21</v>
      </c>
      <c r="C116" s="50" t="s">
        <v>57</v>
      </c>
      <c r="D116" s="51">
        <v>0.5625</v>
      </c>
      <c r="E116" s="224" t="s">
        <v>284</v>
      </c>
      <c r="F116" s="51">
        <v>0.8333333333333334</v>
      </c>
      <c r="G116" s="51" t="s">
        <v>150</v>
      </c>
      <c r="H116" s="52">
        <f t="shared" si="33"/>
        <v>382.2</v>
      </c>
      <c r="I116" s="51">
        <v>0.5833333333333334</v>
      </c>
      <c r="J116" s="231" t="s">
        <v>284</v>
      </c>
      <c r="K116" s="51">
        <v>0.8229166666666666</v>
      </c>
      <c r="L116" s="51">
        <v>0.23958333333333326</v>
      </c>
      <c r="M116" s="94">
        <v>0.5590277777777778</v>
      </c>
      <c r="N116" s="240" t="s">
        <v>285</v>
      </c>
      <c r="O116" s="94">
        <v>0.22430555555555556</v>
      </c>
      <c r="P116" s="90">
        <f t="shared" si="27"/>
        <v>23.665277777777778</v>
      </c>
      <c r="Q116" s="72" t="s">
        <v>381</v>
      </c>
      <c r="R116" s="224" t="s">
        <v>285</v>
      </c>
      <c r="S116" s="72" t="s">
        <v>389</v>
      </c>
      <c r="T116" s="72" t="s">
        <v>397</v>
      </c>
      <c r="U116" s="51">
        <v>0.5729166666666666</v>
      </c>
      <c r="V116" s="224" t="s">
        <v>285</v>
      </c>
      <c r="W116" s="80">
        <v>0.9131944444444445</v>
      </c>
      <c r="X116" s="51">
        <f t="shared" si="29"/>
        <v>0.3402777777777779</v>
      </c>
      <c r="Y116" s="53">
        <f t="shared" si="30"/>
        <v>0.5590277777777778</v>
      </c>
      <c r="Z116" s="53">
        <f t="shared" si="31"/>
        <v>0.22430555555555556</v>
      </c>
      <c r="AA116" s="53">
        <f t="shared" si="32"/>
        <v>0.6652777777777777</v>
      </c>
      <c r="AB116" s="53">
        <f t="shared" si="34"/>
        <v>0.6736111111111112</v>
      </c>
      <c r="AC116" s="53">
        <f t="shared" si="35"/>
        <v>0.34930555555555554</v>
      </c>
      <c r="AD116" s="54">
        <f t="shared" si="36"/>
        <v>23.675694444444446</v>
      </c>
      <c r="AE116" s="51" t="s">
        <v>463</v>
      </c>
      <c r="AF116" s="51" t="s">
        <v>463</v>
      </c>
      <c r="AG116" s="56" t="str">
        <f t="shared" si="46"/>
        <v>-</v>
      </c>
      <c r="AH116" s="136">
        <f t="shared" si="37"/>
        <v>6.5</v>
      </c>
      <c r="AI116" s="51" t="s">
        <v>463</v>
      </c>
      <c r="AJ116" s="51" t="s">
        <v>463</v>
      </c>
      <c r="AK116" s="56" t="str">
        <f t="shared" si="47"/>
        <v>-</v>
      </c>
      <c r="AL116" s="136">
        <f t="shared" si="38"/>
        <v>6.5</v>
      </c>
      <c r="AM116" s="51" t="s">
        <v>463</v>
      </c>
      <c r="AN116" s="51" t="s">
        <v>463</v>
      </c>
      <c r="AO116" s="56" t="str">
        <f t="shared" si="48"/>
        <v>-</v>
      </c>
      <c r="AP116" s="51" t="s">
        <v>463</v>
      </c>
      <c r="AQ116" s="51" t="s">
        <v>463</v>
      </c>
      <c r="AR116" s="56" t="str">
        <f t="shared" si="49"/>
        <v>-</v>
      </c>
      <c r="AS116" s="51" t="s">
        <v>463</v>
      </c>
      <c r="AT116" s="51" t="s">
        <v>463</v>
      </c>
      <c r="AU116" s="56" t="str">
        <f t="shared" si="52"/>
        <v>-</v>
      </c>
      <c r="AV116" s="51"/>
      <c r="AW116" s="51"/>
      <c r="AX116" s="56">
        <f t="shared" si="50"/>
      </c>
      <c r="AY116" s="51" t="s">
        <v>463</v>
      </c>
      <c r="AZ116" s="51" t="s">
        <v>463</v>
      </c>
      <c r="BA116" s="56" t="str">
        <f t="shared" si="51"/>
        <v>-</v>
      </c>
      <c r="BB116" s="51" t="s">
        <v>463</v>
      </c>
      <c r="BC116" s="51" t="s">
        <v>463</v>
      </c>
      <c r="BD116" s="56" t="str">
        <f t="shared" si="44"/>
        <v>-</v>
      </c>
      <c r="BE116" s="136">
        <f t="shared" si="39"/>
        <v>5.75</v>
      </c>
      <c r="BF116" s="51" t="s">
        <v>463</v>
      </c>
      <c r="BG116" s="51" t="s">
        <v>463</v>
      </c>
      <c r="BH116" s="56" t="str">
        <f t="shared" si="45"/>
        <v>-</v>
      </c>
      <c r="BI116" s="136">
        <f t="shared" si="40"/>
        <v>5.75</v>
      </c>
      <c r="BJ116" s="58"/>
      <c r="BK116" s="51" t="s">
        <v>463</v>
      </c>
      <c r="BL116" s="51" t="s">
        <v>463</v>
      </c>
      <c r="BM116" s="60"/>
      <c r="BN116" s="207"/>
      <c r="BO116" s="207"/>
      <c r="BP116" s="215"/>
      <c r="BQ116" s="44" t="s">
        <v>486</v>
      </c>
      <c r="BR116" s="44"/>
      <c r="BS116" s="44" t="s">
        <v>112</v>
      </c>
      <c r="BT116" s="44"/>
      <c r="BU116" s="44"/>
      <c r="BV116" s="44"/>
      <c r="BW116" s="44"/>
      <c r="BX116" s="44"/>
      <c r="BY116" s="53"/>
      <c r="BZ116" s="44"/>
      <c r="CA116" s="45"/>
      <c r="CB116" s="44"/>
      <c r="CC116" s="44"/>
      <c r="CD116" s="44"/>
      <c r="CE116" s="44"/>
      <c r="CF116" s="44"/>
      <c r="CG116" s="44"/>
      <c r="CH116" s="62" t="s">
        <v>640</v>
      </c>
    </row>
    <row r="117" spans="1:86" ht="13.5">
      <c r="A117" s="100">
        <v>6</v>
      </c>
      <c r="B117" s="101">
        <v>22</v>
      </c>
      <c r="C117" s="50" t="s">
        <v>67</v>
      </c>
      <c r="D117" s="51">
        <v>0.5625</v>
      </c>
      <c r="E117" s="224" t="s">
        <v>285</v>
      </c>
      <c r="F117" s="51">
        <v>0.8958333333333334</v>
      </c>
      <c r="G117" s="51" t="s">
        <v>214</v>
      </c>
      <c r="H117" s="52">
        <f t="shared" si="33"/>
        <v>470.4</v>
      </c>
      <c r="I117" s="51">
        <v>0.5833333333333334</v>
      </c>
      <c r="J117" s="231" t="s">
        <v>285</v>
      </c>
      <c r="K117" s="51">
        <v>0.8958333333333334</v>
      </c>
      <c r="L117" s="51">
        <v>0.3125</v>
      </c>
      <c r="M117" s="90">
        <v>0.5590277777777778</v>
      </c>
      <c r="N117" s="240" t="s">
        <v>286</v>
      </c>
      <c r="O117" s="90">
        <v>0.22430555555555556</v>
      </c>
      <c r="P117" s="90">
        <f t="shared" si="27"/>
        <v>23.665277777777778</v>
      </c>
      <c r="Q117" s="51">
        <f>M117</f>
        <v>0.5590277777777778</v>
      </c>
      <c r="R117" s="224" t="s">
        <v>286</v>
      </c>
      <c r="S117" s="51">
        <f>O117</f>
        <v>0.22430555555555556</v>
      </c>
      <c r="T117" s="51">
        <f t="shared" si="28"/>
        <v>23.665277777777778</v>
      </c>
      <c r="U117" s="51">
        <f>M117</f>
        <v>0.5590277777777778</v>
      </c>
      <c r="V117" s="224" t="s">
        <v>286</v>
      </c>
      <c r="W117" s="80">
        <v>0.9874999999999999</v>
      </c>
      <c r="X117" s="51">
        <f t="shared" si="29"/>
        <v>0.42847222222222214</v>
      </c>
      <c r="Y117" s="53">
        <f t="shared" si="30"/>
        <v>0.5590277777777778</v>
      </c>
      <c r="Z117" s="53">
        <f t="shared" si="31"/>
        <v>0.22430555555555556</v>
      </c>
      <c r="AA117" s="53">
        <f t="shared" si="32"/>
        <v>0.6652777777777777</v>
      </c>
      <c r="AB117" s="53">
        <f t="shared" si="34"/>
        <v>0.6736111111111112</v>
      </c>
      <c r="AC117" s="53">
        <f t="shared" si="35"/>
        <v>0.34930555555555554</v>
      </c>
      <c r="AD117" s="54">
        <f t="shared" si="36"/>
        <v>23.675694444444446</v>
      </c>
      <c r="AE117" s="64">
        <v>0.5625</v>
      </c>
      <c r="AF117" s="51">
        <v>0.8958333333333334</v>
      </c>
      <c r="AG117" s="56">
        <f t="shared" si="46"/>
        <v>0.33333333333333337</v>
      </c>
      <c r="AH117" s="136">
        <f t="shared" si="37"/>
        <v>0</v>
      </c>
      <c r="AI117" s="51">
        <v>0.5625</v>
      </c>
      <c r="AJ117" s="51">
        <v>0.8979166666666667</v>
      </c>
      <c r="AK117" s="56">
        <f t="shared" si="47"/>
        <v>0.3354166666666667</v>
      </c>
      <c r="AL117" s="136">
        <f t="shared" si="38"/>
        <v>0</v>
      </c>
      <c r="AM117" s="51">
        <v>0.5590277777777778</v>
      </c>
      <c r="AN117" s="51">
        <v>0.2236111111111111</v>
      </c>
      <c r="AO117" s="56">
        <f t="shared" si="48"/>
        <v>23.664583333333333</v>
      </c>
      <c r="AP117" s="51">
        <v>0.5597222222222222</v>
      </c>
      <c r="AQ117" s="51">
        <v>0.2236111111111111</v>
      </c>
      <c r="AR117" s="56">
        <f t="shared" si="49"/>
        <v>23.663888888888888</v>
      </c>
      <c r="AS117" s="51">
        <v>0.5590277777777778</v>
      </c>
      <c r="AT117" s="51">
        <v>0.22430555555555556</v>
      </c>
      <c r="AU117" s="56">
        <f t="shared" si="52"/>
        <v>23.665277777777778</v>
      </c>
      <c r="AV117" s="51"/>
      <c r="AW117" s="51"/>
      <c r="AX117" s="56">
        <f t="shared" si="50"/>
      </c>
      <c r="AY117" s="51">
        <v>0.5590277777777778</v>
      </c>
      <c r="AZ117" s="51">
        <v>0.22569444444444445</v>
      </c>
      <c r="BA117" s="56">
        <f t="shared" si="51"/>
        <v>23.666666666666664</v>
      </c>
      <c r="BB117" s="51">
        <v>0.5833333333333334</v>
      </c>
      <c r="BC117" s="51">
        <v>0.8958333333333334</v>
      </c>
      <c r="BD117" s="56">
        <f t="shared" si="44"/>
        <v>0.3125</v>
      </c>
      <c r="BE117" s="136">
        <f t="shared" si="39"/>
        <v>0</v>
      </c>
      <c r="BF117" s="51">
        <v>0.5833333333333334</v>
      </c>
      <c r="BG117" s="51">
        <v>0.8958333333333334</v>
      </c>
      <c r="BH117" s="56">
        <f t="shared" si="45"/>
        <v>0.3125</v>
      </c>
      <c r="BI117" s="136">
        <f t="shared" si="40"/>
        <v>0</v>
      </c>
      <c r="BJ117" s="58">
        <v>6</v>
      </c>
      <c r="BK117" s="59">
        <v>0.018171296296296297</v>
      </c>
      <c r="BL117" s="59">
        <v>0.029097222222222222</v>
      </c>
      <c r="BM117" s="60">
        <f t="shared" si="41"/>
        <v>0.010925925925925926</v>
      </c>
      <c r="BN117" s="207">
        <v>95</v>
      </c>
      <c r="BO117" s="207">
        <v>2</v>
      </c>
      <c r="BP117" s="215" t="s">
        <v>474</v>
      </c>
      <c r="BQ117" s="44" t="s">
        <v>486</v>
      </c>
      <c r="BR117" s="44" t="s">
        <v>642</v>
      </c>
      <c r="BS117" s="44" t="s">
        <v>112</v>
      </c>
      <c r="BT117" s="44" t="s">
        <v>63</v>
      </c>
      <c r="BU117" s="44" t="s">
        <v>63</v>
      </c>
      <c r="BV117" s="44" t="s">
        <v>63</v>
      </c>
      <c r="BW117" s="44" t="s">
        <v>63</v>
      </c>
      <c r="BX117" s="44" t="s">
        <v>64</v>
      </c>
      <c r="BY117" s="53">
        <v>0.9159722222222223</v>
      </c>
      <c r="BZ117" s="44" t="s">
        <v>65</v>
      </c>
      <c r="CA117" s="45" t="s">
        <v>66</v>
      </c>
      <c r="CB117" s="44" t="s">
        <v>102</v>
      </c>
      <c r="CC117" s="44" t="s">
        <v>63</v>
      </c>
      <c r="CD117" s="44" t="s">
        <v>63</v>
      </c>
      <c r="CE117" s="44" t="s">
        <v>63</v>
      </c>
      <c r="CF117" s="44" t="s">
        <v>63</v>
      </c>
      <c r="CG117" s="44" t="s">
        <v>63</v>
      </c>
      <c r="CH117" s="62" t="s">
        <v>641</v>
      </c>
    </row>
    <row r="118" spans="1:86" ht="56.25">
      <c r="A118" s="100">
        <v>6</v>
      </c>
      <c r="B118" s="101">
        <v>23</v>
      </c>
      <c r="C118" s="50" t="s">
        <v>74</v>
      </c>
      <c r="D118" s="51">
        <v>0.5625</v>
      </c>
      <c r="E118" s="224" t="s">
        <v>286</v>
      </c>
      <c r="F118" s="51">
        <v>0.9583333333333334</v>
      </c>
      <c r="G118" s="51" t="s">
        <v>164</v>
      </c>
      <c r="H118" s="52">
        <f t="shared" si="33"/>
        <v>558.6</v>
      </c>
      <c r="I118" s="51">
        <v>0.5833333333333334</v>
      </c>
      <c r="J118" s="231" t="s">
        <v>286</v>
      </c>
      <c r="K118" s="51">
        <v>0.9583333333333334</v>
      </c>
      <c r="L118" s="51">
        <v>0.375</v>
      </c>
      <c r="M118" s="90">
        <v>0.5590277777777778</v>
      </c>
      <c r="N118" s="240" t="s">
        <v>287</v>
      </c>
      <c r="O118" s="90">
        <v>0.22430555555555556</v>
      </c>
      <c r="P118" s="90">
        <f t="shared" si="27"/>
        <v>23.665277777777778</v>
      </c>
      <c r="Q118" s="51">
        <f aca="true" t="shared" si="55" ref="Q118:Q130">M118</f>
        <v>0.5590277777777778</v>
      </c>
      <c r="R118" s="224" t="s">
        <v>287</v>
      </c>
      <c r="S118" s="51">
        <f aca="true" t="shared" si="56" ref="S118:S138">O118</f>
        <v>0.22430555555555556</v>
      </c>
      <c r="T118" s="51">
        <f t="shared" si="28"/>
        <v>23.665277777777778</v>
      </c>
      <c r="U118" s="51">
        <f aca="true" t="shared" si="57" ref="U118:U129">M118</f>
        <v>0.5590277777777778</v>
      </c>
      <c r="V118" s="224" t="s">
        <v>287</v>
      </c>
      <c r="W118" s="80">
        <v>0.08055555555555556</v>
      </c>
      <c r="X118" s="51">
        <f t="shared" si="29"/>
        <v>23.521527777777777</v>
      </c>
      <c r="Y118" s="53">
        <f t="shared" si="30"/>
        <v>0.5590277777777778</v>
      </c>
      <c r="Z118" s="53">
        <f t="shared" si="31"/>
        <v>0.22430555555555556</v>
      </c>
      <c r="AA118" s="53">
        <f t="shared" si="32"/>
        <v>0.6652777777777777</v>
      </c>
      <c r="AB118" s="53">
        <f t="shared" si="34"/>
        <v>0.6736111111111112</v>
      </c>
      <c r="AC118" s="53">
        <f t="shared" si="35"/>
        <v>0.34930555555555554</v>
      </c>
      <c r="AD118" s="54">
        <f t="shared" si="36"/>
        <v>23.675694444444446</v>
      </c>
      <c r="AE118" s="64">
        <v>0.5625</v>
      </c>
      <c r="AF118" s="51">
        <v>0.9583333333333334</v>
      </c>
      <c r="AG118" s="56">
        <f t="shared" si="46"/>
        <v>0.39583333333333337</v>
      </c>
      <c r="AH118" s="136">
        <f t="shared" si="37"/>
        <v>0</v>
      </c>
      <c r="AI118" s="51">
        <v>0.5625</v>
      </c>
      <c r="AJ118" s="51">
        <v>0.9611111111111111</v>
      </c>
      <c r="AK118" s="56">
        <f t="shared" si="47"/>
        <v>0.39861111111111114</v>
      </c>
      <c r="AL118" s="136">
        <f t="shared" si="38"/>
        <v>0</v>
      </c>
      <c r="AM118" s="51">
        <v>0.5590277777777778</v>
      </c>
      <c r="AN118" s="51">
        <v>0.22430555555555556</v>
      </c>
      <c r="AO118" s="56">
        <f t="shared" si="48"/>
        <v>23.665277777777778</v>
      </c>
      <c r="AP118" s="51">
        <v>0.5597222222222222</v>
      </c>
      <c r="AQ118" s="51">
        <v>0.2236111111111111</v>
      </c>
      <c r="AR118" s="56">
        <f t="shared" si="49"/>
        <v>23.663888888888888</v>
      </c>
      <c r="AS118" s="51">
        <v>0.5597222222222222</v>
      </c>
      <c r="AT118" s="51">
        <v>0.22430555555555556</v>
      </c>
      <c r="AU118" s="56">
        <f t="shared" si="52"/>
        <v>23.664583333333333</v>
      </c>
      <c r="AV118" s="51"/>
      <c r="AW118" s="51"/>
      <c r="AX118" s="56">
        <f t="shared" si="50"/>
      </c>
      <c r="AY118" s="51">
        <v>0.5590277777777778</v>
      </c>
      <c r="AZ118" s="51">
        <v>0.22569444444444445</v>
      </c>
      <c r="BA118" s="56">
        <f t="shared" si="51"/>
        <v>23.666666666666664</v>
      </c>
      <c r="BB118" s="79">
        <v>0.6006944444444444</v>
      </c>
      <c r="BC118" s="51">
        <v>0.9583333333333334</v>
      </c>
      <c r="BD118" s="56">
        <f t="shared" si="44"/>
        <v>0.35763888888888895</v>
      </c>
      <c r="BE118" s="136">
        <f t="shared" si="39"/>
        <v>0.4166666666666667</v>
      </c>
      <c r="BF118" s="79">
        <v>0.6006944444444444</v>
      </c>
      <c r="BG118" s="51">
        <v>0.9583333333333334</v>
      </c>
      <c r="BH118" s="56">
        <f t="shared" si="45"/>
        <v>0.35763888888888895</v>
      </c>
      <c r="BI118" s="136">
        <f t="shared" si="40"/>
        <v>0.4166666666666667</v>
      </c>
      <c r="BJ118" s="58">
        <v>6</v>
      </c>
      <c r="BK118" s="59">
        <v>0.029097222222222222</v>
      </c>
      <c r="BL118" s="59">
        <v>0.040011574074074074</v>
      </c>
      <c r="BM118" s="60">
        <f t="shared" si="41"/>
        <v>0.010914351851851852</v>
      </c>
      <c r="BN118" s="207">
        <v>96</v>
      </c>
      <c r="BO118" s="207">
        <v>3</v>
      </c>
      <c r="BP118" s="215" t="s">
        <v>474</v>
      </c>
      <c r="BQ118" s="44" t="s">
        <v>486</v>
      </c>
      <c r="BR118" s="44" t="s">
        <v>643</v>
      </c>
      <c r="BS118" s="44" t="s">
        <v>102</v>
      </c>
      <c r="BT118" s="44" t="s">
        <v>63</v>
      </c>
      <c r="BU118" s="44" t="s">
        <v>63</v>
      </c>
      <c r="BV118" s="44" t="s">
        <v>63</v>
      </c>
      <c r="BW118" s="44" t="s">
        <v>63</v>
      </c>
      <c r="BX118" s="44" t="s">
        <v>64</v>
      </c>
      <c r="BY118" s="53">
        <v>0.8784722222222222</v>
      </c>
      <c r="BZ118" s="44" t="s">
        <v>65</v>
      </c>
      <c r="CA118" s="45" t="s">
        <v>71</v>
      </c>
      <c r="CB118" s="44" t="s">
        <v>62</v>
      </c>
      <c r="CC118" s="44" t="s">
        <v>63</v>
      </c>
      <c r="CD118" s="44" t="s">
        <v>63</v>
      </c>
      <c r="CE118" s="44" t="s">
        <v>63</v>
      </c>
      <c r="CF118" s="44" t="s">
        <v>63</v>
      </c>
      <c r="CG118" s="44" t="s">
        <v>63</v>
      </c>
      <c r="CH118" s="62" t="s">
        <v>672</v>
      </c>
    </row>
    <row r="119" spans="1:86" ht="13.5">
      <c r="A119" s="100">
        <v>6</v>
      </c>
      <c r="B119" s="101">
        <v>24</v>
      </c>
      <c r="C119" s="50" t="s">
        <v>78</v>
      </c>
      <c r="D119" s="51">
        <v>0.5625</v>
      </c>
      <c r="E119" s="224" t="s">
        <v>288</v>
      </c>
      <c r="F119" s="51">
        <v>0.020833333333333332</v>
      </c>
      <c r="G119" s="51" t="s">
        <v>218</v>
      </c>
      <c r="H119" s="52">
        <f t="shared" si="33"/>
        <v>646.8</v>
      </c>
      <c r="I119" s="51">
        <v>0.5833333333333334</v>
      </c>
      <c r="J119" s="231" t="s">
        <v>288</v>
      </c>
      <c r="K119" s="51">
        <v>0.03125</v>
      </c>
      <c r="L119" s="51">
        <v>23.447916666666668</v>
      </c>
      <c r="M119" s="90">
        <v>0.5597222222222222</v>
      </c>
      <c r="N119" s="240" t="s">
        <v>288</v>
      </c>
      <c r="O119" s="90">
        <v>0.22430555555555556</v>
      </c>
      <c r="P119" s="90">
        <f aca="true" t="shared" si="58" ref="P119:P173">IF(O119-M119&lt;0,O119+24-M119,O119-M119)</f>
        <v>23.664583333333333</v>
      </c>
      <c r="Q119" s="51">
        <f t="shared" si="55"/>
        <v>0.5597222222222222</v>
      </c>
      <c r="R119" s="224" t="s">
        <v>288</v>
      </c>
      <c r="S119" s="51">
        <f t="shared" si="56"/>
        <v>0.22430555555555556</v>
      </c>
      <c r="T119" s="51">
        <f t="shared" si="28"/>
        <v>23.664583333333333</v>
      </c>
      <c r="U119" s="51">
        <f t="shared" si="57"/>
        <v>0.5597222222222222</v>
      </c>
      <c r="V119" s="224" t="s">
        <v>288</v>
      </c>
      <c r="W119" s="51">
        <f>O119</f>
        <v>0.22430555555555556</v>
      </c>
      <c r="X119" s="51">
        <f t="shared" si="29"/>
        <v>23.664583333333333</v>
      </c>
      <c r="Y119" s="53">
        <f t="shared" si="30"/>
        <v>0.5597222222222222</v>
      </c>
      <c r="Z119" s="53">
        <f t="shared" si="31"/>
        <v>0.22430555555555556</v>
      </c>
      <c r="AA119" s="53">
        <f t="shared" si="32"/>
        <v>0.6645833333333333</v>
      </c>
      <c r="AB119" s="53">
        <f t="shared" si="34"/>
        <v>0.6743055555555556</v>
      </c>
      <c r="AC119" s="53">
        <f t="shared" si="35"/>
        <v>0.34930555555555554</v>
      </c>
      <c r="AD119" s="54">
        <f t="shared" si="36"/>
        <v>23.675</v>
      </c>
      <c r="AE119" s="64">
        <v>0.5625</v>
      </c>
      <c r="AF119" s="51">
        <v>0.8333333333333334</v>
      </c>
      <c r="AG119" s="56">
        <f t="shared" si="46"/>
        <v>0.27083333333333337</v>
      </c>
      <c r="AH119" s="136">
        <f t="shared" si="37"/>
        <v>4.5</v>
      </c>
      <c r="AI119" s="51">
        <v>0.5625</v>
      </c>
      <c r="AJ119" s="51">
        <v>0.8333333333333334</v>
      </c>
      <c r="AK119" s="56">
        <f t="shared" si="47"/>
        <v>0.27083333333333337</v>
      </c>
      <c r="AL119" s="136">
        <f t="shared" si="38"/>
        <v>4.5</v>
      </c>
      <c r="AM119" s="51">
        <v>0.5597222222222222</v>
      </c>
      <c r="AN119" s="51">
        <v>0.8333333333333334</v>
      </c>
      <c r="AO119" s="56">
        <f t="shared" si="48"/>
        <v>0.27361111111111114</v>
      </c>
      <c r="AP119" s="51">
        <v>0.5597222222222222</v>
      </c>
      <c r="AQ119" s="51">
        <v>0.8333333333333334</v>
      </c>
      <c r="AR119" s="56">
        <f t="shared" si="49"/>
        <v>0.27361111111111114</v>
      </c>
      <c r="AS119" s="51">
        <v>0.5597222222222222</v>
      </c>
      <c r="AT119" s="51">
        <v>0.8333333333333334</v>
      </c>
      <c r="AU119" s="56">
        <f t="shared" si="52"/>
        <v>0.27361111111111114</v>
      </c>
      <c r="AV119" s="51"/>
      <c r="AW119" s="51"/>
      <c r="AX119" s="56">
        <f t="shared" si="50"/>
      </c>
      <c r="AY119" s="51">
        <v>0.5597222222222222</v>
      </c>
      <c r="AZ119" s="51">
        <v>0.8347222222222223</v>
      </c>
      <c r="BA119" s="56">
        <f t="shared" si="51"/>
        <v>0.275</v>
      </c>
      <c r="BB119" s="51">
        <v>0.5833333333333334</v>
      </c>
      <c r="BC119" s="51">
        <v>0.8333333333333334</v>
      </c>
      <c r="BD119" s="56">
        <f t="shared" si="44"/>
        <v>0.25</v>
      </c>
      <c r="BE119" s="136">
        <f t="shared" si="39"/>
        <v>4.75</v>
      </c>
      <c r="BF119" s="51">
        <v>0.5833333333333334</v>
      </c>
      <c r="BG119" s="51">
        <v>0.8333333333333334</v>
      </c>
      <c r="BH119" s="56">
        <f t="shared" si="45"/>
        <v>0.25</v>
      </c>
      <c r="BI119" s="136">
        <f t="shared" si="40"/>
        <v>4.75</v>
      </c>
      <c r="BJ119" s="58">
        <v>6</v>
      </c>
      <c r="BK119" s="59">
        <v>0.040011574074074074</v>
      </c>
      <c r="BL119" s="59">
        <v>0.04452546296296297</v>
      </c>
      <c r="BM119" s="60">
        <f t="shared" si="41"/>
        <v>0.004513888888888894</v>
      </c>
      <c r="BN119" s="207">
        <v>97</v>
      </c>
      <c r="BO119" s="207">
        <v>2</v>
      </c>
      <c r="BP119" s="215" t="s">
        <v>474</v>
      </c>
      <c r="BQ119" s="44" t="s">
        <v>486</v>
      </c>
      <c r="BR119" s="44" t="s">
        <v>650</v>
      </c>
      <c r="BS119" s="44" t="s">
        <v>102</v>
      </c>
      <c r="BT119" s="44" t="s">
        <v>63</v>
      </c>
      <c r="BU119" s="44" t="s">
        <v>63</v>
      </c>
      <c r="BV119" s="44" t="s">
        <v>63</v>
      </c>
      <c r="BW119" s="44" t="s">
        <v>63</v>
      </c>
      <c r="BX119" s="44"/>
      <c r="BY119" s="53"/>
      <c r="BZ119" s="44"/>
      <c r="CA119" s="45"/>
      <c r="CB119" s="44" t="s">
        <v>98</v>
      </c>
      <c r="CC119" s="44" t="s">
        <v>63</v>
      </c>
      <c r="CD119" s="44" t="s">
        <v>63</v>
      </c>
      <c r="CE119" s="44" t="s">
        <v>63</v>
      </c>
      <c r="CF119" s="44" t="s">
        <v>63</v>
      </c>
      <c r="CG119" s="44" t="s">
        <v>63</v>
      </c>
      <c r="CH119" s="62" t="s">
        <v>647</v>
      </c>
    </row>
    <row r="120" spans="1:86" ht="13.5">
      <c r="A120" s="48">
        <v>6</v>
      </c>
      <c r="B120" s="45">
        <v>25</v>
      </c>
      <c r="C120" s="50" t="s">
        <v>83</v>
      </c>
      <c r="D120" s="51">
        <v>0.5625</v>
      </c>
      <c r="E120" s="224" t="s">
        <v>289</v>
      </c>
      <c r="F120" s="51">
        <v>0.10416666666666667</v>
      </c>
      <c r="G120" s="51" t="s">
        <v>223</v>
      </c>
      <c r="H120" s="52">
        <f t="shared" si="33"/>
        <v>764.4</v>
      </c>
      <c r="I120" s="51">
        <v>0.5833333333333334</v>
      </c>
      <c r="J120" s="231" t="s">
        <v>289</v>
      </c>
      <c r="K120" s="51">
        <v>0.10416666666666667</v>
      </c>
      <c r="L120" s="51">
        <v>23.520833333333336</v>
      </c>
      <c r="M120" s="90">
        <v>0.5597222222222222</v>
      </c>
      <c r="N120" s="240" t="s">
        <v>289</v>
      </c>
      <c r="O120" s="90">
        <v>0.22430555555555556</v>
      </c>
      <c r="P120" s="90">
        <f t="shared" si="58"/>
        <v>23.664583333333333</v>
      </c>
      <c r="Q120" s="51">
        <f t="shared" si="55"/>
        <v>0.5597222222222222</v>
      </c>
      <c r="R120" s="224" t="s">
        <v>289</v>
      </c>
      <c r="S120" s="51">
        <f t="shared" si="56"/>
        <v>0.22430555555555556</v>
      </c>
      <c r="T120" s="51">
        <f aca="true" t="shared" si="59" ref="T120:T173">IF(S120-Q120&lt;0,S120+24-Q120,S120-Q120)</f>
        <v>23.664583333333333</v>
      </c>
      <c r="U120" s="51">
        <f t="shared" si="57"/>
        <v>0.5597222222222222</v>
      </c>
      <c r="V120" s="224" t="s">
        <v>289</v>
      </c>
      <c r="W120" s="51">
        <f aca="true" t="shared" si="60" ref="W120:W139">O120</f>
        <v>0.22430555555555556</v>
      </c>
      <c r="X120" s="51">
        <f aca="true" t="shared" si="61" ref="X120:X168">IF(W120-U120&lt;0,W120+24-U120,W120-U120)</f>
        <v>23.664583333333333</v>
      </c>
      <c r="Y120" s="53">
        <f aca="true" t="shared" si="62" ref="Y120:Y173">MIN(D120,I120,M120)</f>
        <v>0.5597222222222222</v>
      </c>
      <c r="Z120" s="53">
        <f aca="true" t="shared" si="63" ref="Z120:Z173">O120</f>
        <v>0.22430555555555556</v>
      </c>
      <c r="AA120" s="53">
        <f aca="true" t="shared" si="64" ref="AA120:AA173">IF(Z120-Y120&lt;0,Z120+$IQ$1-Y120,Z120-Y120)</f>
        <v>0.6645833333333333</v>
      </c>
      <c r="AB120" s="53">
        <f t="shared" si="34"/>
        <v>0.6743055555555556</v>
      </c>
      <c r="AC120" s="53">
        <f t="shared" si="35"/>
        <v>0.34930555555555554</v>
      </c>
      <c r="AD120" s="54">
        <f t="shared" si="36"/>
        <v>23.675</v>
      </c>
      <c r="AE120" s="64" t="s">
        <v>649</v>
      </c>
      <c r="AF120" s="51" t="s">
        <v>649</v>
      </c>
      <c r="AG120" s="56" t="str">
        <f t="shared" si="46"/>
        <v>-</v>
      </c>
      <c r="AH120" s="136">
        <f t="shared" si="37"/>
        <v>13</v>
      </c>
      <c r="AI120" s="64" t="s">
        <v>649</v>
      </c>
      <c r="AJ120" s="51" t="s">
        <v>649</v>
      </c>
      <c r="AK120" s="56" t="str">
        <f t="shared" si="47"/>
        <v>-</v>
      </c>
      <c r="AL120" s="136">
        <f t="shared" si="38"/>
        <v>13</v>
      </c>
      <c r="AM120" s="64" t="s">
        <v>649</v>
      </c>
      <c r="AN120" s="51" t="s">
        <v>649</v>
      </c>
      <c r="AO120" s="56" t="str">
        <f t="shared" si="48"/>
        <v>-</v>
      </c>
      <c r="AP120" s="64" t="s">
        <v>649</v>
      </c>
      <c r="AQ120" s="51" t="s">
        <v>649</v>
      </c>
      <c r="AR120" s="56" t="str">
        <f t="shared" si="49"/>
        <v>-</v>
      </c>
      <c r="AS120" s="64" t="s">
        <v>649</v>
      </c>
      <c r="AT120" s="51" t="s">
        <v>649</v>
      </c>
      <c r="AU120" s="56" t="str">
        <f t="shared" si="52"/>
        <v>-</v>
      </c>
      <c r="AV120" s="51"/>
      <c r="AW120" s="51"/>
      <c r="AX120" s="56">
        <f t="shared" si="50"/>
      </c>
      <c r="AY120" s="64" t="s">
        <v>649</v>
      </c>
      <c r="AZ120" s="51" t="s">
        <v>649</v>
      </c>
      <c r="BA120" s="56" t="str">
        <f t="shared" si="51"/>
        <v>-</v>
      </c>
      <c r="BB120" s="64" t="s">
        <v>649</v>
      </c>
      <c r="BC120" s="51" t="s">
        <v>649</v>
      </c>
      <c r="BD120" s="56" t="str">
        <f t="shared" si="44"/>
        <v>-</v>
      </c>
      <c r="BE120" s="136">
        <f t="shared" si="39"/>
        <v>12.5</v>
      </c>
      <c r="BF120" s="64" t="s">
        <v>649</v>
      </c>
      <c r="BG120" s="51" t="s">
        <v>649</v>
      </c>
      <c r="BH120" s="56" t="str">
        <f t="shared" si="45"/>
        <v>-</v>
      </c>
      <c r="BI120" s="136">
        <f t="shared" si="40"/>
        <v>12.5</v>
      </c>
      <c r="BJ120" s="58"/>
      <c r="BK120" s="64"/>
      <c r="BL120" s="51"/>
      <c r="BM120" s="60">
        <f t="shared" si="41"/>
      </c>
      <c r="BN120" s="207"/>
      <c r="BO120" s="207"/>
      <c r="BP120" s="215"/>
      <c r="BQ120" s="44" t="s">
        <v>486</v>
      </c>
      <c r="BR120" s="44"/>
      <c r="BS120" s="44" t="s">
        <v>98</v>
      </c>
      <c r="BT120" s="44"/>
      <c r="BU120" s="44"/>
      <c r="BV120" s="44"/>
      <c r="BW120" s="44"/>
      <c r="BX120" s="44"/>
      <c r="BY120" s="53"/>
      <c r="BZ120" s="44"/>
      <c r="CA120" s="45"/>
      <c r="CB120" s="44"/>
      <c r="CC120" s="44"/>
      <c r="CD120" s="44"/>
      <c r="CE120" s="44"/>
      <c r="CF120" s="44"/>
      <c r="CG120" s="44"/>
      <c r="CH120" s="62" t="s">
        <v>648</v>
      </c>
    </row>
    <row r="121" spans="1:86" ht="22.5">
      <c r="A121" s="48">
        <v>6</v>
      </c>
      <c r="B121" s="45">
        <v>26</v>
      </c>
      <c r="C121" s="50" t="s">
        <v>87</v>
      </c>
      <c r="D121" s="51">
        <v>0.5625</v>
      </c>
      <c r="E121" s="224" t="s">
        <v>290</v>
      </c>
      <c r="F121" s="51">
        <v>0.20833333333333334</v>
      </c>
      <c r="G121" s="51" t="s">
        <v>263</v>
      </c>
      <c r="H121" s="52">
        <f t="shared" si="33"/>
        <v>911.4</v>
      </c>
      <c r="I121" s="51">
        <v>0.5833333333333334</v>
      </c>
      <c r="J121" s="231" t="s">
        <v>290</v>
      </c>
      <c r="K121" s="51">
        <v>0.1875</v>
      </c>
      <c r="L121" s="51">
        <v>23.604166666666668</v>
      </c>
      <c r="M121" s="90">
        <v>0.5604166666666667</v>
      </c>
      <c r="N121" s="240" t="s">
        <v>290</v>
      </c>
      <c r="O121" s="90">
        <v>0.22430555555555556</v>
      </c>
      <c r="P121" s="90">
        <f t="shared" si="58"/>
        <v>23.66388888888889</v>
      </c>
      <c r="Q121" s="51">
        <f t="shared" si="55"/>
        <v>0.5604166666666667</v>
      </c>
      <c r="R121" s="224" t="s">
        <v>290</v>
      </c>
      <c r="S121" s="51">
        <f t="shared" si="56"/>
        <v>0.22430555555555556</v>
      </c>
      <c r="T121" s="51">
        <f t="shared" si="59"/>
        <v>23.66388888888889</v>
      </c>
      <c r="U121" s="51">
        <f t="shared" si="57"/>
        <v>0.5604166666666667</v>
      </c>
      <c r="V121" s="224" t="s">
        <v>290</v>
      </c>
      <c r="W121" s="51">
        <f t="shared" si="60"/>
        <v>0.22430555555555556</v>
      </c>
      <c r="X121" s="51">
        <f t="shared" si="61"/>
        <v>23.66388888888889</v>
      </c>
      <c r="Y121" s="53">
        <f t="shared" si="62"/>
        <v>0.5604166666666667</v>
      </c>
      <c r="Z121" s="53">
        <f t="shared" si="63"/>
        <v>0.22430555555555556</v>
      </c>
      <c r="AA121" s="53">
        <f t="shared" si="64"/>
        <v>0.6638888888888889</v>
      </c>
      <c r="AB121" s="53">
        <f t="shared" si="34"/>
        <v>0.675</v>
      </c>
      <c r="AC121" s="53">
        <f t="shared" si="35"/>
        <v>0.34930555555555554</v>
      </c>
      <c r="AD121" s="54">
        <f t="shared" si="36"/>
        <v>23.674305555555556</v>
      </c>
      <c r="AE121" s="64">
        <v>0.5625</v>
      </c>
      <c r="AF121" s="51">
        <v>0.20833333333333334</v>
      </c>
      <c r="AG121" s="56">
        <f t="shared" si="46"/>
        <v>23.645833333333332</v>
      </c>
      <c r="AH121" s="136">
        <f t="shared" si="37"/>
        <v>0</v>
      </c>
      <c r="AI121" s="51">
        <v>0.5625</v>
      </c>
      <c r="AJ121" s="51">
        <v>0.2125</v>
      </c>
      <c r="AK121" s="56">
        <f t="shared" si="47"/>
        <v>23.65</v>
      </c>
      <c r="AL121" s="136">
        <f t="shared" si="38"/>
        <v>0</v>
      </c>
      <c r="AM121" s="51">
        <v>0.5604166666666667</v>
      </c>
      <c r="AN121" s="51">
        <v>0.22152777777777777</v>
      </c>
      <c r="AO121" s="56">
        <f t="shared" si="48"/>
        <v>23.66111111111111</v>
      </c>
      <c r="AP121" s="51">
        <v>0.5604166666666667</v>
      </c>
      <c r="AQ121" s="51">
        <v>0.22152777777777777</v>
      </c>
      <c r="AR121" s="56">
        <f t="shared" si="49"/>
        <v>23.66111111111111</v>
      </c>
      <c r="AS121" s="51">
        <v>0.5604166666666667</v>
      </c>
      <c r="AT121" s="51">
        <v>0.22152777777777777</v>
      </c>
      <c r="AU121" s="56">
        <f t="shared" si="52"/>
        <v>23.66111111111111</v>
      </c>
      <c r="AV121" s="51"/>
      <c r="AW121" s="51"/>
      <c r="AX121" s="56">
        <f t="shared" si="50"/>
      </c>
      <c r="AY121" s="51">
        <v>0.5604166666666667</v>
      </c>
      <c r="AZ121" s="51">
        <v>0.22708333333333333</v>
      </c>
      <c r="BA121" s="56">
        <f t="shared" si="51"/>
        <v>23.666666666666668</v>
      </c>
      <c r="BB121" s="51">
        <v>0.5833333333333334</v>
      </c>
      <c r="BC121" s="51">
        <v>0.1875</v>
      </c>
      <c r="BD121" s="56">
        <f t="shared" si="44"/>
        <v>23.604166666666668</v>
      </c>
      <c r="BE121" s="136">
        <f t="shared" si="39"/>
        <v>0</v>
      </c>
      <c r="BF121" s="51">
        <v>0.5833333333333334</v>
      </c>
      <c r="BG121" s="51">
        <v>0.1875</v>
      </c>
      <c r="BH121" s="56">
        <f t="shared" si="45"/>
        <v>23.604166666666668</v>
      </c>
      <c r="BI121" s="136">
        <f t="shared" si="40"/>
        <v>0</v>
      </c>
      <c r="BJ121" s="58">
        <v>6</v>
      </c>
      <c r="BK121" s="59">
        <v>0.04452546296296297</v>
      </c>
      <c r="BL121" s="59">
        <v>0.05545138888888889</v>
      </c>
      <c r="BM121" s="60">
        <f t="shared" si="41"/>
        <v>0.010925925925925922</v>
      </c>
      <c r="BN121" s="207">
        <v>98</v>
      </c>
      <c r="BO121" s="207">
        <v>4</v>
      </c>
      <c r="BP121" s="215" t="s">
        <v>474</v>
      </c>
      <c r="BQ121" s="44" t="s">
        <v>77</v>
      </c>
      <c r="BR121" s="44" t="s">
        <v>650</v>
      </c>
      <c r="BS121" s="44" t="s">
        <v>102</v>
      </c>
      <c r="BT121" s="44" t="s">
        <v>63</v>
      </c>
      <c r="BU121" s="44" t="s">
        <v>63</v>
      </c>
      <c r="BV121" s="44" t="s">
        <v>63</v>
      </c>
      <c r="BW121" s="44" t="s">
        <v>63</v>
      </c>
      <c r="BX121" s="44" t="s">
        <v>64</v>
      </c>
      <c r="BY121" s="53">
        <v>0.8236111111111111</v>
      </c>
      <c r="BZ121" s="44" t="s">
        <v>115</v>
      </c>
      <c r="CA121" s="45" t="s">
        <v>66</v>
      </c>
      <c r="CB121" s="44" t="s">
        <v>98</v>
      </c>
      <c r="CC121" s="44" t="s">
        <v>63</v>
      </c>
      <c r="CD121" s="44" t="s">
        <v>63</v>
      </c>
      <c r="CE121" s="44" t="s">
        <v>63</v>
      </c>
      <c r="CF121" s="44" t="s">
        <v>63</v>
      </c>
      <c r="CG121" s="44" t="s">
        <v>63</v>
      </c>
      <c r="CH121" s="62" t="s">
        <v>651</v>
      </c>
    </row>
    <row r="122" spans="1:86" ht="13.5">
      <c r="A122" s="48">
        <v>6</v>
      </c>
      <c r="B122" s="45">
        <v>27</v>
      </c>
      <c r="C122" s="50" t="s">
        <v>90</v>
      </c>
      <c r="D122" s="51">
        <v>0.5625</v>
      </c>
      <c r="E122" s="224" t="s">
        <v>291</v>
      </c>
      <c r="F122" s="51">
        <v>0.22916666666666666</v>
      </c>
      <c r="G122" s="51" t="s">
        <v>292</v>
      </c>
      <c r="H122" s="52">
        <f t="shared" si="33"/>
        <v>940.8</v>
      </c>
      <c r="I122" s="51">
        <v>0.5833333333333334</v>
      </c>
      <c r="J122" s="231" t="s">
        <v>291</v>
      </c>
      <c r="K122" s="51">
        <v>0.20833333333333334</v>
      </c>
      <c r="L122" s="51">
        <v>23.625</v>
      </c>
      <c r="M122" s="90">
        <v>0.5611111111111111</v>
      </c>
      <c r="N122" s="240" t="s">
        <v>291</v>
      </c>
      <c r="O122" s="90">
        <v>0.22430555555555556</v>
      </c>
      <c r="P122" s="90">
        <f t="shared" si="58"/>
        <v>23.663194444444446</v>
      </c>
      <c r="Q122" s="51">
        <f t="shared" si="55"/>
        <v>0.5611111111111111</v>
      </c>
      <c r="R122" s="224" t="s">
        <v>291</v>
      </c>
      <c r="S122" s="51">
        <f t="shared" si="56"/>
        <v>0.22430555555555556</v>
      </c>
      <c r="T122" s="51">
        <f t="shared" si="59"/>
        <v>23.663194444444446</v>
      </c>
      <c r="U122" s="51">
        <f t="shared" si="57"/>
        <v>0.5611111111111111</v>
      </c>
      <c r="V122" s="224" t="s">
        <v>291</v>
      </c>
      <c r="W122" s="51">
        <f t="shared" si="60"/>
        <v>0.22430555555555556</v>
      </c>
      <c r="X122" s="51">
        <f t="shared" si="61"/>
        <v>23.663194444444446</v>
      </c>
      <c r="Y122" s="53">
        <f t="shared" si="62"/>
        <v>0.5611111111111111</v>
      </c>
      <c r="Z122" s="53">
        <v>0.22916666666666666</v>
      </c>
      <c r="AA122" s="53">
        <f t="shared" si="64"/>
        <v>0.6680555555555556</v>
      </c>
      <c r="AB122" s="53">
        <f t="shared" si="34"/>
        <v>0.6756944444444445</v>
      </c>
      <c r="AC122" s="53">
        <f t="shared" si="35"/>
        <v>0.35416666666666663</v>
      </c>
      <c r="AD122" s="54">
        <f t="shared" si="36"/>
        <v>23.678472222222222</v>
      </c>
      <c r="AE122" s="64" t="s">
        <v>463</v>
      </c>
      <c r="AF122" s="51" t="s">
        <v>463</v>
      </c>
      <c r="AG122" s="56" t="str">
        <f t="shared" si="46"/>
        <v>-</v>
      </c>
      <c r="AH122" s="136">
        <f t="shared" si="37"/>
        <v>16</v>
      </c>
      <c r="AI122" s="64" t="s">
        <v>463</v>
      </c>
      <c r="AJ122" s="51" t="s">
        <v>463</v>
      </c>
      <c r="AK122" s="56" t="str">
        <f t="shared" si="47"/>
        <v>-</v>
      </c>
      <c r="AL122" s="136">
        <f t="shared" si="38"/>
        <v>16</v>
      </c>
      <c r="AM122" s="64" t="s">
        <v>463</v>
      </c>
      <c r="AN122" s="51" t="s">
        <v>463</v>
      </c>
      <c r="AO122" s="56" t="str">
        <f t="shared" si="48"/>
        <v>-</v>
      </c>
      <c r="AP122" s="64" t="s">
        <v>463</v>
      </c>
      <c r="AQ122" s="51" t="s">
        <v>463</v>
      </c>
      <c r="AR122" s="56" t="str">
        <f t="shared" si="49"/>
        <v>-</v>
      </c>
      <c r="AS122" s="64" t="s">
        <v>463</v>
      </c>
      <c r="AT122" s="51" t="s">
        <v>463</v>
      </c>
      <c r="AU122" s="56" t="str">
        <f t="shared" si="52"/>
        <v>-</v>
      </c>
      <c r="AV122" s="51"/>
      <c r="AW122" s="51"/>
      <c r="AX122" s="56">
        <f t="shared" si="50"/>
      </c>
      <c r="AY122" s="64" t="s">
        <v>463</v>
      </c>
      <c r="AZ122" s="51" t="s">
        <v>463</v>
      </c>
      <c r="BA122" s="56" t="str">
        <f t="shared" si="51"/>
        <v>-</v>
      </c>
      <c r="BB122" s="51"/>
      <c r="BC122" s="51"/>
      <c r="BD122" s="56">
        <f t="shared" si="44"/>
      </c>
      <c r="BE122" s="136">
        <f t="shared" si="39"/>
        <v>15</v>
      </c>
      <c r="BF122" s="51"/>
      <c r="BG122" s="51"/>
      <c r="BH122" s="56">
        <f t="shared" si="45"/>
      </c>
      <c r="BI122" s="136">
        <f t="shared" si="40"/>
        <v>15</v>
      </c>
      <c r="BJ122" s="58"/>
      <c r="BK122" s="59"/>
      <c r="BL122" s="59"/>
      <c r="BM122" s="60">
        <f t="shared" si="41"/>
      </c>
      <c r="BN122" s="207"/>
      <c r="BO122" s="207"/>
      <c r="BP122" s="215"/>
      <c r="BQ122" s="44" t="s">
        <v>77</v>
      </c>
      <c r="BR122" s="44"/>
      <c r="BS122" s="44" t="s">
        <v>98</v>
      </c>
      <c r="BT122" s="44"/>
      <c r="BU122" s="44"/>
      <c r="BV122" s="44"/>
      <c r="BW122" s="44"/>
      <c r="BX122" s="44"/>
      <c r="BY122" s="53"/>
      <c r="BZ122" s="44"/>
      <c r="CA122" s="45"/>
      <c r="CB122" s="44"/>
      <c r="CC122" s="44"/>
      <c r="CD122" s="44"/>
      <c r="CE122" s="44"/>
      <c r="CF122" s="44"/>
      <c r="CG122" s="44"/>
      <c r="CH122" s="62" t="s">
        <v>652</v>
      </c>
    </row>
    <row r="123" spans="1:86" ht="22.5">
      <c r="A123" s="48">
        <v>6</v>
      </c>
      <c r="B123" s="45">
        <v>28</v>
      </c>
      <c r="C123" s="50" t="s">
        <v>57</v>
      </c>
      <c r="D123" s="51">
        <v>0.5625</v>
      </c>
      <c r="E123" s="224" t="s">
        <v>293</v>
      </c>
      <c r="F123" s="51">
        <v>0.22916666666666666</v>
      </c>
      <c r="G123" s="51" t="s">
        <v>292</v>
      </c>
      <c r="H123" s="52">
        <f t="shared" si="33"/>
        <v>940.8</v>
      </c>
      <c r="I123" s="51">
        <v>0.5833333333333334</v>
      </c>
      <c r="J123" s="231" t="s">
        <v>293</v>
      </c>
      <c r="K123" s="51">
        <v>0.20833333333333334</v>
      </c>
      <c r="L123" s="51">
        <v>23.625</v>
      </c>
      <c r="M123" s="90">
        <v>0.5611111111111111</v>
      </c>
      <c r="N123" s="240" t="s">
        <v>293</v>
      </c>
      <c r="O123" s="90">
        <v>0.2236111111111111</v>
      </c>
      <c r="P123" s="90">
        <f t="shared" si="58"/>
        <v>23.6625</v>
      </c>
      <c r="Q123" s="51">
        <f t="shared" si="55"/>
        <v>0.5611111111111111</v>
      </c>
      <c r="R123" s="224" t="s">
        <v>293</v>
      </c>
      <c r="S123" s="51">
        <f t="shared" si="56"/>
        <v>0.2236111111111111</v>
      </c>
      <c r="T123" s="51">
        <f t="shared" si="59"/>
        <v>23.6625</v>
      </c>
      <c r="U123" s="51">
        <f t="shared" si="57"/>
        <v>0.5611111111111111</v>
      </c>
      <c r="V123" s="224" t="s">
        <v>293</v>
      </c>
      <c r="W123" s="51">
        <f t="shared" si="60"/>
        <v>0.2236111111111111</v>
      </c>
      <c r="X123" s="51">
        <f t="shared" si="61"/>
        <v>23.6625</v>
      </c>
      <c r="Y123" s="53">
        <f t="shared" si="62"/>
        <v>0.5611111111111111</v>
      </c>
      <c r="Z123" s="53">
        <v>0.22916666666666666</v>
      </c>
      <c r="AA123" s="53">
        <f t="shared" si="64"/>
        <v>0.6680555555555556</v>
      </c>
      <c r="AB123" s="53">
        <f t="shared" si="34"/>
        <v>0.6756944444444445</v>
      </c>
      <c r="AC123" s="53">
        <f t="shared" si="35"/>
        <v>0.35416666666666663</v>
      </c>
      <c r="AD123" s="54">
        <f t="shared" si="36"/>
        <v>23.678472222222222</v>
      </c>
      <c r="AE123" s="64">
        <v>0.5625</v>
      </c>
      <c r="AF123" s="51">
        <v>0.22916666666666666</v>
      </c>
      <c r="AG123" s="56">
        <f t="shared" si="46"/>
        <v>23.666666666666668</v>
      </c>
      <c r="AH123" s="136">
        <f t="shared" si="37"/>
        <v>0</v>
      </c>
      <c r="AI123" s="51">
        <v>0.5618055555555556</v>
      </c>
      <c r="AJ123" s="51">
        <v>0.2340277777777778</v>
      </c>
      <c r="AK123" s="56">
        <f t="shared" si="47"/>
        <v>23.672222222222224</v>
      </c>
      <c r="AL123" s="136">
        <f t="shared" si="38"/>
        <v>0</v>
      </c>
      <c r="AM123" s="51">
        <v>0.5611111111111111</v>
      </c>
      <c r="AN123" s="51">
        <v>0.22291666666666665</v>
      </c>
      <c r="AO123" s="56">
        <f t="shared" si="48"/>
        <v>23.661805555555556</v>
      </c>
      <c r="AP123" s="51">
        <v>0.5618055555555556</v>
      </c>
      <c r="AQ123" s="51">
        <v>0.22291666666666665</v>
      </c>
      <c r="AR123" s="56">
        <f t="shared" si="49"/>
        <v>23.66111111111111</v>
      </c>
      <c r="AS123" s="51">
        <v>0.5618055555555556</v>
      </c>
      <c r="AT123" s="51">
        <v>0.2236111111111111</v>
      </c>
      <c r="AU123" s="56">
        <f t="shared" si="52"/>
        <v>23.661805555555556</v>
      </c>
      <c r="AV123" s="51"/>
      <c r="AW123" s="51"/>
      <c r="AX123" s="56">
        <f t="shared" si="50"/>
      </c>
      <c r="AY123" s="51">
        <v>0.5611111111111111</v>
      </c>
      <c r="AZ123" s="51">
        <v>0.23263888888888887</v>
      </c>
      <c r="BA123" s="56">
        <f t="shared" si="51"/>
        <v>23.67152777777778</v>
      </c>
      <c r="BB123" s="51">
        <v>0.5833333333333334</v>
      </c>
      <c r="BC123" s="51">
        <v>0.20833333333333334</v>
      </c>
      <c r="BD123" s="56">
        <f t="shared" si="44"/>
        <v>23.625</v>
      </c>
      <c r="BE123" s="136">
        <f t="shared" si="39"/>
        <v>0</v>
      </c>
      <c r="BF123" s="51">
        <v>0.5833333333333334</v>
      </c>
      <c r="BG123" s="51">
        <v>0.20833333333333334</v>
      </c>
      <c r="BH123" s="56">
        <f t="shared" si="45"/>
        <v>23.625</v>
      </c>
      <c r="BI123" s="136">
        <f t="shared" si="40"/>
        <v>0</v>
      </c>
      <c r="BJ123" s="58">
        <v>6</v>
      </c>
      <c r="BK123" s="59">
        <v>0.05545138888888889</v>
      </c>
      <c r="BL123" s="59">
        <v>0.06646990740740741</v>
      </c>
      <c r="BM123" s="60">
        <f t="shared" si="41"/>
        <v>0.011018518518518518</v>
      </c>
      <c r="BN123" s="207">
        <v>99</v>
      </c>
      <c r="BO123" s="207">
        <v>4</v>
      </c>
      <c r="BP123" s="215" t="s">
        <v>474</v>
      </c>
      <c r="BQ123" s="44" t="s">
        <v>77</v>
      </c>
      <c r="BR123" s="44" t="s">
        <v>653</v>
      </c>
      <c r="BS123" s="44" t="s">
        <v>112</v>
      </c>
      <c r="BT123" s="44" t="s">
        <v>63</v>
      </c>
      <c r="BU123" s="44" t="s">
        <v>63</v>
      </c>
      <c r="BV123" s="44" t="s">
        <v>63</v>
      </c>
      <c r="BW123" s="44" t="s">
        <v>63</v>
      </c>
      <c r="BX123" s="44" t="s">
        <v>85</v>
      </c>
      <c r="BY123" s="53"/>
      <c r="BZ123" s="44"/>
      <c r="CA123" s="45"/>
      <c r="CB123" s="44" t="s">
        <v>514</v>
      </c>
      <c r="CC123" s="44" t="s">
        <v>63</v>
      </c>
      <c r="CD123" s="44" t="s">
        <v>63</v>
      </c>
      <c r="CE123" s="44" t="s">
        <v>63</v>
      </c>
      <c r="CF123" s="44" t="s">
        <v>63</v>
      </c>
      <c r="CG123" s="44" t="s">
        <v>63</v>
      </c>
      <c r="CH123" s="62" t="s">
        <v>654</v>
      </c>
    </row>
    <row r="124" spans="1:86" ht="45">
      <c r="A124" s="48">
        <v>6</v>
      </c>
      <c r="B124" s="45">
        <v>29</v>
      </c>
      <c r="C124" s="50" t="s">
        <v>67</v>
      </c>
      <c r="D124" s="51">
        <v>0.5625</v>
      </c>
      <c r="E124" s="224" t="s">
        <v>294</v>
      </c>
      <c r="F124" s="51">
        <v>0.22916666666666666</v>
      </c>
      <c r="G124" s="51" t="s">
        <v>292</v>
      </c>
      <c r="H124" s="52">
        <f t="shared" si="33"/>
        <v>940.8</v>
      </c>
      <c r="I124" s="51">
        <v>0.5833333333333334</v>
      </c>
      <c r="J124" s="231" t="s">
        <v>294</v>
      </c>
      <c r="K124" s="51">
        <v>0.20833333333333334</v>
      </c>
      <c r="L124" s="51">
        <v>23.625</v>
      </c>
      <c r="M124" s="90">
        <v>0.5618055555555556</v>
      </c>
      <c r="N124" s="240" t="s">
        <v>294</v>
      </c>
      <c r="O124" s="90">
        <v>0.2236111111111111</v>
      </c>
      <c r="P124" s="90">
        <f t="shared" si="58"/>
        <v>23.661805555555556</v>
      </c>
      <c r="Q124" s="51">
        <f t="shared" si="55"/>
        <v>0.5618055555555556</v>
      </c>
      <c r="R124" s="224" t="s">
        <v>294</v>
      </c>
      <c r="S124" s="51">
        <f t="shared" si="56"/>
        <v>0.2236111111111111</v>
      </c>
      <c r="T124" s="51">
        <f t="shared" si="59"/>
        <v>23.661805555555556</v>
      </c>
      <c r="U124" s="51">
        <f t="shared" si="57"/>
        <v>0.5618055555555556</v>
      </c>
      <c r="V124" s="224" t="s">
        <v>294</v>
      </c>
      <c r="W124" s="51">
        <f t="shared" si="60"/>
        <v>0.2236111111111111</v>
      </c>
      <c r="X124" s="51">
        <f t="shared" si="61"/>
        <v>23.661805555555556</v>
      </c>
      <c r="Y124" s="53">
        <f t="shared" si="62"/>
        <v>0.5618055555555556</v>
      </c>
      <c r="Z124" s="53">
        <v>0.22916666666666666</v>
      </c>
      <c r="AA124" s="53">
        <f t="shared" si="64"/>
        <v>0.6673611111111112</v>
      </c>
      <c r="AB124" s="53">
        <f t="shared" si="34"/>
        <v>0.6763888888888889</v>
      </c>
      <c r="AC124" s="53">
        <f t="shared" si="35"/>
        <v>0.35416666666666663</v>
      </c>
      <c r="AD124" s="54">
        <f t="shared" si="36"/>
        <v>23.677777777777777</v>
      </c>
      <c r="AE124" s="200" t="s">
        <v>655</v>
      </c>
      <c r="AF124" s="79" t="s">
        <v>657</v>
      </c>
      <c r="AG124" s="56">
        <v>0.59375</v>
      </c>
      <c r="AH124" s="136">
        <f t="shared" si="37"/>
        <v>1.75</v>
      </c>
      <c r="AI124" s="51">
        <v>0.5618055555555556</v>
      </c>
      <c r="AJ124" s="51">
        <v>0.2340277777777778</v>
      </c>
      <c r="AK124" s="56">
        <f t="shared" si="47"/>
        <v>23.672222222222224</v>
      </c>
      <c r="AL124" s="136">
        <f t="shared" si="38"/>
        <v>0</v>
      </c>
      <c r="AM124" s="51">
        <v>0.5618055555555556</v>
      </c>
      <c r="AN124" s="51">
        <v>0.22291666666666665</v>
      </c>
      <c r="AO124" s="56">
        <f t="shared" si="48"/>
        <v>23.66111111111111</v>
      </c>
      <c r="AP124" s="51">
        <v>0.5625</v>
      </c>
      <c r="AQ124" s="51">
        <v>0.22291666666666665</v>
      </c>
      <c r="AR124" s="56">
        <f t="shared" si="49"/>
        <v>23.660416666666666</v>
      </c>
      <c r="AS124" s="51">
        <v>0.5625</v>
      </c>
      <c r="AT124" s="51">
        <v>0.22291666666666665</v>
      </c>
      <c r="AU124" s="56">
        <f t="shared" si="52"/>
        <v>23.660416666666666</v>
      </c>
      <c r="AV124" s="51"/>
      <c r="AW124" s="51"/>
      <c r="AX124" s="56">
        <f t="shared" si="50"/>
      </c>
      <c r="AY124" s="51">
        <v>0.5618055555555556</v>
      </c>
      <c r="AZ124" s="51">
        <v>0.22916666666666666</v>
      </c>
      <c r="BA124" s="56">
        <f t="shared" si="51"/>
        <v>23.667361111111113</v>
      </c>
      <c r="BB124" s="51">
        <v>0.5833333333333334</v>
      </c>
      <c r="BC124" s="51">
        <v>0.20833333333333334</v>
      </c>
      <c r="BD124" s="56">
        <f t="shared" si="44"/>
        <v>23.625</v>
      </c>
      <c r="BE124" s="136">
        <f t="shared" si="39"/>
        <v>0</v>
      </c>
      <c r="BF124" s="51">
        <v>0.5833333333333334</v>
      </c>
      <c r="BG124" s="51">
        <v>0.20833333333333334</v>
      </c>
      <c r="BH124" s="56">
        <f t="shared" si="45"/>
        <v>23.625</v>
      </c>
      <c r="BI124" s="136">
        <f t="shared" si="40"/>
        <v>0</v>
      </c>
      <c r="BJ124" s="58">
        <v>6</v>
      </c>
      <c r="BK124" s="59">
        <v>0.06646990740740741</v>
      </c>
      <c r="BL124" s="59">
        <v>0.07739583333333333</v>
      </c>
      <c r="BM124" s="60">
        <f t="shared" si="41"/>
        <v>0.010925925925925922</v>
      </c>
      <c r="BN124" s="207">
        <v>100</v>
      </c>
      <c r="BO124" s="207">
        <v>4</v>
      </c>
      <c r="BP124" s="215" t="s">
        <v>656</v>
      </c>
      <c r="BQ124" s="44" t="s">
        <v>77</v>
      </c>
      <c r="BR124" s="44" t="s">
        <v>658</v>
      </c>
      <c r="BS124" s="44" t="s">
        <v>514</v>
      </c>
      <c r="BT124" s="44" t="s">
        <v>63</v>
      </c>
      <c r="BU124" s="44" t="s">
        <v>63</v>
      </c>
      <c r="BV124" s="44" t="s">
        <v>63</v>
      </c>
      <c r="BW124" s="44" t="s">
        <v>63</v>
      </c>
      <c r="BX124" s="44" t="s">
        <v>85</v>
      </c>
      <c r="BY124" s="53"/>
      <c r="BZ124" s="44"/>
      <c r="CA124" s="45"/>
      <c r="CB124" s="44" t="s">
        <v>102</v>
      </c>
      <c r="CC124" s="44" t="s">
        <v>63</v>
      </c>
      <c r="CD124" s="44" t="s">
        <v>63</v>
      </c>
      <c r="CE124" s="44" t="s">
        <v>63</v>
      </c>
      <c r="CF124" s="44" t="s">
        <v>63</v>
      </c>
      <c r="CG124" s="44" t="s">
        <v>63</v>
      </c>
      <c r="CH124" s="62" t="s">
        <v>659</v>
      </c>
    </row>
    <row r="125" spans="1:86" ht="45">
      <c r="A125" s="48">
        <v>6</v>
      </c>
      <c r="B125" s="45">
        <v>30</v>
      </c>
      <c r="C125" s="50" t="s">
        <v>74</v>
      </c>
      <c r="D125" s="51">
        <v>0.5625</v>
      </c>
      <c r="E125" s="224" t="s">
        <v>295</v>
      </c>
      <c r="F125" s="51">
        <v>0.22916666666666666</v>
      </c>
      <c r="G125" s="51" t="s">
        <v>292</v>
      </c>
      <c r="H125" s="52">
        <f t="shared" si="33"/>
        <v>940.8</v>
      </c>
      <c r="I125" s="51">
        <v>0.5833333333333334</v>
      </c>
      <c r="J125" s="231" t="s">
        <v>295</v>
      </c>
      <c r="K125" s="51">
        <v>0.20833333333333334</v>
      </c>
      <c r="L125" s="51">
        <v>23.625</v>
      </c>
      <c r="M125" s="90">
        <v>0.5625</v>
      </c>
      <c r="N125" s="240" t="s">
        <v>295</v>
      </c>
      <c r="O125" s="90">
        <v>0.22291666666666665</v>
      </c>
      <c r="P125" s="90">
        <f t="shared" si="58"/>
        <v>23.660416666666666</v>
      </c>
      <c r="Q125" s="51">
        <f t="shared" si="55"/>
        <v>0.5625</v>
      </c>
      <c r="R125" s="224" t="s">
        <v>295</v>
      </c>
      <c r="S125" s="51">
        <f t="shared" si="56"/>
        <v>0.22291666666666665</v>
      </c>
      <c r="T125" s="51">
        <f t="shared" si="59"/>
        <v>23.660416666666666</v>
      </c>
      <c r="U125" s="51">
        <f t="shared" si="57"/>
        <v>0.5625</v>
      </c>
      <c r="V125" s="224" t="s">
        <v>295</v>
      </c>
      <c r="W125" s="51">
        <f t="shared" si="60"/>
        <v>0.22291666666666665</v>
      </c>
      <c r="X125" s="51">
        <f t="shared" si="61"/>
        <v>23.660416666666666</v>
      </c>
      <c r="Y125" s="53">
        <f t="shared" si="62"/>
        <v>0.5625</v>
      </c>
      <c r="Z125" s="53">
        <v>0.22916666666666666</v>
      </c>
      <c r="AA125" s="53">
        <f t="shared" si="64"/>
        <v>0.6666666666666667</v>
      </c>
      <c r="AB125" s="53">
        <f t="shared" si="34"/>
        <v>0.6770833333333334</v>
      </c>
      <c r="AC125" s="53">
        <f t="shared" si="35"/>
        <v>0.35416666666666663</v>
      </c>
      <c r="AD125" s="54">
        <f t="shared" si="36"/>
        <v>23.677083333333336</v>
      </c>
      <c r="AE125" s="64">
        <v>0.579861111111111</v>
      </c>
      <c r="AF125" s="51">
        <v>0.22916666666666666</v>
      </c>
      <c r="AG125" s="56">
        <f t="shared" si="46"/>
        <v>23.649305555555557</v>
      </c>
      <c r="AH125" s="136">
        <f t="shared" si="37"/>
        <v>0</v>
      </c>
      <c r="AI125" s="51">
        <v>0.5805555555555556</v>
      </c>
      <c r="AJ125" s="51">
        <v>0.2340277777777778</v>
      </c>
      <c r="AK125" s="56">
        <f t="shared" si="47"/>
        <v>23.653472222222224</v>
      </c>
      <c r="AL125" s="136">
        <f t="shared" si="38"/>
        <v>0</v>
      </c>
      <c r="AM125" s="51">
        <v>0.5791666666666667</v>
      </c>
      <c r="AN125" s="51">
        <v>0.2222222222222222</v>
      </c>
      <c r="AO125" s="56">
        <f t="shared" si="48"/>
        <v>23.643055555555556</v>
      </c>
      <c r="AP125" s="51">
        <v>0.579861111111111</v>
      </c>
      <c r="AQ125" s="51">
        <v>0.2222222222222222</v>
      </c>
      <c r="AR125" s="56">
        <f t="shared" si="49"/>
        <v>23.64236111111111</v>
      </c>
      <c r="AS125" s="51">
        <v>0.5791666666666667</v>
      </c>
      <c r="AT125" s="51">
        <v>0.2222222222222222</v>
      </c>
      <c r="AU125" s="56">
        <f t="shared" si="52"/>
        <v>23.643055555555556</v>
      </c>
      <c r="AV125" s="51"/>
      <c r="AW125" s="51"/>
      <c r="AX125" s="56">
        <f t="shared" si="50"/>
      </c>
      <c r="AY125" s="51">
        <v>0.5784722222222222</v>
      </c>
      <c r="AZ125" s="51">
        <v>0.2333333333333333</v>
      </c>
      <c r="BA125" s="56">
        <f t="shared" si="51"/>
        <v>23.654861111111114</v>
      </c>
      <c r="BB125" s="51">
        <v>0.5833333333333334</v>
      </c>
      <c r="BC125" s="51">
        <v>0.20833333333333334</v>
      </c>
      <c r="BD125" s="56">
        <f t="shared" si="44"/>
        <v>23.625</v>
      </c>
      <c r="BE125" s="136">
        <f t="shared" si="39"/>
        <v>0</v>
      </c>
      <c r="BF125" s="51">
        <v>0.5833333333333334</v>
      </c>
      <c r="BG125" s="51">
        <v>0.20833333333333334</v>
      </c>
      <c r="BH125" s="56">
        <f t="shared" si="45"/>
        <v>23.625</v>
      </c>
      <c r="BI125" s="136">
        <f t="shared" si="40"/>
        <v>0</v>
      </c>
      <c r="BJ125" s="58">
        <v>6</v>
      </c>
      <c r="BK125" s="59">
        <v>0.07739583333333333</v>
      </c>
      <c r="BL125" s="59">
        <v>0.08820601851851852</v>
      </c>
      <c r="BM125" s="60">
        <f t="shared" si="41"/>
        <v>0.010810185185185187</v>
      </c>
      <c r="BN125" s="207">
        <v>101</v>
      </c>
      <c r="BO125" s="207">
        <v>4</v>
      </c>
      <c r="BP125" s="215" t="s">
        <v>661</v>
      </c>
      <c r="BQ125" s="44" t="s">
        <v>77</v>
      </c>
      <c r="BR125" s="44" t="s">
        <v>660</v>
      </c>
      <c r="BS125" s="44" t="s">
        <v>514</v>
      </c>
      <c r="BT125" s="44" t="s">
        <v>63</v>
      </c>
      <c r="BU125" s="44" t="s">
        <v>63</v>
      </c>
      <c r="BV125" s="44" t="s">
        <v>63</v>
      </c>
      <c r="BW125" s="44" t="s">
        <v>63</v>
      </c>
      <c r="BX125" s="44"/>
      <c r="BY125" s="53"/>
      <c r="BZ125" s="44"/>
      <c r="CA125" s="45"/>
      <c r="CB125" s="44" t="s">
        <v>62</v>
      </c>
      <c r="CC125" s="44" t="s">
        <v>63</v>
      </c>
      <c r="CD125" s="44" t="s">
        <v>63</v>
      </c>
      <c r="CE125" s="44" t="s">
        <v>63</v>
      </c>
      <c r="CF125" s="44" t="s">
        <v>63</v>
      </c>
      <c r="CG125" s="44" t="s">
        <v>63</v>
      </c>
      <c r="CH125" s="62" t="s">
        <v>662</v>
      </c>
    </row>
    <row r="126" spans="1:86" ht="13.5">
      <c r="A126" s="48">
        <v>7</v>
      </c>
      <c r="B126" s="45">
        <v>1</v>
      </c>
      <c r="C126" s="50" t="s">
        <v>78</v>
      </c>
      <c r="D126" s="51">
        <v>0.5625</v>
      </c>
      <c r="E126" s="224" t="s">
        <v>296</v>
      </c>
      <c r="F126" s="51">
        <v>0.22916666666666666</v>
      </c>
      <c r="G126" s="51" t="s">
        <v>292</v>
      </c>
      <c r="H126" s="52">
        <f t="shared" si="33"/>
        <v>940.8</v>
      </c>
      <c r="I126" s="51">
        <v>0.5833333333333334</v>
      </c>
      <c r="J126" s="231" t="s">
        <v>296</v>
      </c>
      <c r="K126" s="51">
        <v>0.20833333333333334</v>
      </c>
      <c r="L126" s="51">
        <v>23.625</v>
      </c>
      <c r="M126" s="90">
        <v>0.5631944444444444</v>
      </c>
      <c r="N126" s="240" t="s">
        <v>296</v>
      </c>
      <c r="O126" s="90">
        <v>0.2222222222222222</v>
      </c>
      <c r="P126" s="90">
        <f t="shared" si="58"/>
        <v>23.659027777777776</v>
      </c>
      <c r="Q126" s="51">
        <f t="shared" si="55"/>
        <v>0.5631944444444444</v>
      </c>
      <c r="R126" s="224" t="s">
        <v>296</v>
      </c>
      <c r="S126" s="51">
        <f t="shared" si="56"/>
        <v>0.2222222222222222</v>
      </c>
      <c r="T126" s="51">
        <f t="shared" si="59"/>
        <v>23.659027777777776</v>
      </c>
      <c r="U126" s="51">
        <f t="shared" si="57"/>
        <v>0.5631944444444444</v>
      </c>
      <c r="V126" s="224" t="s">
        <v>296</v>
      </c>
      <c r="W126" s="51">
        <f t="shared" si="60"/>
        <v>0.2222222222222222</v>
      </c>
      <c r="X126" s="51">
        <f t="shared" si="61"/>
        <v>23.659027777777776</v>
      </c>
      <c r="Y126" s="53">
        <f t="shared" si="62"/>
        <v>0.5625</v>
      </c>
      <c r="Z126" s="53">
        <v>0.22916666666666666</v>
      </c>
      <c r="AA126" s="53">
        <f t="shared" si="64"/>
        <v>0.6666666666666667</v>
      </c>
      <c r="AB126" s="53">
        <f t="shared" si="34"/>
        <v>0.6770833333333334</v>
      </c>
      <c r="AC126" s="53">
        <f t="shared" si="35"/>
        <v>0.35416666666666663</v>
      </c>
      <c r="AD126" s="54">
        <f t="shared" si="36"/>
        <v>23.677083333333336</v>
      </c>
      <c r="AE126" s="64">
        <v>0.5625</v>
      </c>
      <c r="AF126" s="51">
        <v>0.22916666666666666</v>
      </c>
      <c r="AG126" s="56">
        <f t="shared" si="46"/>
        <v>23.666666666666668</v>
      </c>
      <c r="AH126" s="136">
        <f t="shared" si="37"/>
        <v>0</v>
      </c>
      <c r="AI126" s="51">
        <v>0.5638888888888889</v>
      </c>
      <c r="AJ126" s="51">
        <v>0.23611111111111113</v>
      </c>
      <c r="AK126" s="56">
        <f t="shared" si="47"/>
        <v>23.67222222222222</v>
      </c>
      <c r="AL126" s="136">
        <f t="shared" si="38"/>
        <v>0</v>
      </c>
      <c r="AM126" s="51">
        <v>0.5631944444444444</v>
      </c>
      <c r="AN126" s="51">
        <v>0.22152777777777777</v>
      </c>
      <c r="AO126" s="56">
        <f t="shared" si="48"/>
        <v>23.65833333333333</v>
      </c>
      <c r="AP126" s="51">
        <v>0.5631944444444444</v>
      </c>
      <c r="AQ126" s="51">
        <v>0.22152777777777777</v>
      </c>
      <c r="AR126" s="56">
        <f t="shared" si="49"/>
        <v>23.65833333333333</v>
      </c>
      <c r="AS126" s="51">
        <v>0.5631944444444444</v>
      </c>
      <c r="AT126" s="51">
        <v>0.2222222222222222</v>
      </c>
      <c r="AU126" s="56">
        <f t="shared" si="52"/>
        <v>23.659027777777776</v>
      </c>
      <c r="AV126" s="51"/>
      <c r="AW126" s="51"/>
      <c r="AX126" s="56">
        <f t="shared" si="50"/>
      </c>
      <c r="AY126" s="51">
        <v>0.5631944444444444</v>
      </c>
      <c r="AZ126" s="51">
        <v>0.225</v>
      </c>
      <c r="BA126" s="56">
        <f t="shared" si="51"/>
        <v>23.661805555555556</v>
      </c>
      <c r="BB126" s="51">
        <v>0.5833333333333334</v>
      </c>
      <c r="BC126" s="51">
        <v>0.20833333333333334</v>
      </c>
      <c r="BD126" s="56">
        <f t="shared" si="44"/>
        <v>23.625</v>
      </c>
      <c r="BE126" s="136">
        <f t="shared" si="39"/>
        <v>0</v>
      </c>
      <c r="BF126" s="51">
        <v>0.5833333333333334</v>
      </c>
      <c r="BG126" s="51">
        <v>0.20833333333333334</v>
      </c>
      <c r="BH126" s="56">
        <f t="shared" si="45"/>
        <v>23.625</v>
      </c>
      <c r="BI126" s="136">
        <f t="shared" si="40"/>
        <v>0</v>
      </c>
      <c r="BJ126" s="58">
        <v>7</v>
      </c>
      <c r="BK126" s="59">
        <v>0.08820601851851852</v>
      </c>
      <c r="BL126" s="59">
        <v>0.09903935185185185</v>
      </c>
      <c r="BM126" s="60">
        <f t="shared" si="41"/>
        <v>0.010833333333333334</v>
      </c>
      <c r="BN126" s="207">
        <v>102</v>
      </c>
      <c r="BO126" s="207">
        <v>4</v>
      </c>
      <c r="BP126" s="215" t="s">
        <v>474</v>
      </c>
      <c r="BQ126" s="44" t="s">
        <v>663</v>
      </c>
      <c r="BR126" s="44" t="s">
        <v>664</v>
      </c>
      <c r="BS126" s="44" t="s">
        <v>62</v>
      </c>
      <c r="BT126" s="44" t="s">
        <v>63</v>
      </c>
      <c r="BU126" s="44" t="s">
        <v>63</v>
      </c>
      <c r="BV126" s="44" t="s">
        <v>63</v>
      </c>
      <c r="BW126" s="44" t="s">
        <v>63</v>
      </c>
      <c r="BX126" s="44" t="s">
        <v>85</v>
      </c>
      <c r="BY126" s="53"/>
      <c r="BZ126" s="44" t="s">
        <v>65</v>
      </c>
      <c r="CA126" s="45" t="s">
        <v>665</v>
      </c>
      <c r="CB126" s="44" t="s">
        <v>514</v>
      </c>
      <c r="CC126" s="44" t="s">
        <v>63</v>
      </c>
      <c r="CD126" s="44" t="s">
        <v>63</v>
      </c>
      <c r="CE126" s="44" t="s">
        <v>63</v>
      </c>
      <c r="CF126" s="44" t="s">
        <v>63</v>
      </c>
      <c r="CG126" s="44" t="s">
        <v>63</v>
      </c>
      <c r="CH126" s="62"/>
    </row>
    <row r="127" spans="1:86" ht="22.5">
      <c r="A127" s="48">
        <v>7</v>
      </c>
      <c r="B127" s="45">
        <v>2</v>
      </c>
      <c r="C127" s="50" t="s">
        <v>83</v>
      </c>
      <c r="D127" s="51">
        <v>0.5625</v>
      </c>
      <c r="E127" s="224" t="s">
        <v>297</v>
      </c>
      <c r="F127" s="51">
        <v>0.22916666666666666</v>
      </c>
      <c r="G127" s="51" t="s">
        <v>292</v>
      </c>
      <c r="H127" s="52">
        <f t="shared" si="33"/>
        <v>940.8</v>
      </c>
      <c r="I127" s="51">
        <v>0.5833333333333334</v>
      </c>
      <c r="J127" s="231" t="s">
        <v>297</v>
      </c>
      <c r="K127" s="51">
        <v>0.20833333333333334</v>
      </c>
      <c r="L127" s="51">
        <v>23.625</v>
      </c>
      <c r="M127" s="90">
        <v>0.5638888888888889</v>
      </c>
      <c r="N127" s="240" t="s">
        <v>297</v>
      </c>
      <c r="O127" s="90">
        <v>0.2222222222222222</v>
      </c>
      <c r="P127" s="90">
        <f t="shared" si="58"/>
        <v>23.65833333333333</v>
      </c>
      <c r="Q127" s="51">
        <f t="shared" si="55"/>
        <v>0.5638888888888889</v>
      </c>
      <c r="R127" s="224" t="s">
        <v>297</v>
      </c>
      <c r="S127" s="51">
        <f t="shared" si="56"/>
        <v>0.2222222222222222</v>
      </c>
      <c r="T127" s="51">
        <f t="shared" si="59"/>
        <v>23.65833333333333</v>
      </c>
      <c r="U127" s="51">
        <f t="shared" si="57"/>
        <v>0.5638888888888889</v>
      </c>
      <c r="V127" s="224" t="s">
        <v>297</v>
      </c>
      <c r="W127" s="51">
        <f t="shared" si="60"/>
        <v>0.2222222222222222</v>
      </c>
      <c r="X127" s="51">
        <f t="shared" si="61"/>
        <v>23.65833333333333</v>
      </c>
      <c r="Y127" s="53">
        <f t="shared" si="62"/>
        <v>0.5625</v>
      </c>
      <c r="Z127" s="53">
        <v>0.22916666666666666</v>
      </c>
      <c r="AA127" s="53">
        <f t="shared" si="64"/>
        <v>0.6666666666666667</v>
      </c>
      <c r="AB127" s="53">
        <f t="shared" si="34"/>
        <v>0.6770833333333334</v>
      </c>
      <c r="AC127" s="53">
        <f t="shared" si="35"/>
        <v>0.35416666666666663</v>
      </c>
      <c r="AD127" s="54">
        <f t="shared" si="36"/>
        <v>23.677083333333336</v>
      </c>
      <c r="AE127" s="64">
        <v>0.5625</v>
      </c>
      <c r="AF127" s="51">
        <v>0.22916666666666666</v>
      </c>
      <c r="AG127" s="56">
        <f t="shared" si="46"/>
        <v>23.666666666666668</v>
      </c>
      <c r="AH127" s="136">
        <f t="shared" si="37"/>
        <v>0</v>
      </c>
      <c r="AI127" s="51">
        <v>0.5625</v>
      </c>
      <c r="AJ127" s="51">
        <v>0.23194444444444443</v>
      </c>
      <c r="AK127" s="56">
        <f t="shared" si="47"/>
        <v>23.669444444444444</v>
      </c>
      <c r="AL127" s="136">
        <f t="shared" si="38"/>
        <v>0</v>
      </c>
      <c r="AM127" s="51">
        <v>0.5638888888888889</v>
      </c>
      <c r="AN127" s="51">
        <v>0.22152777777777777</v>
      </c>
      <c r="AO127" s="56">
        <f t="shared" si="48"/>
        <v>23.657638888888886</v>
      </c>
      <c r="AP127" s="51">
        <v>0.5645833333333333</v>
      </c>
      <c r="AQ127" s="51">
        <v>0.22152777777777777</v>
      </c>
      <c r="AR127" s="56">
        <f t="shared" si="49"/>
        <v>23.65694444444444</v>
      </c>
      <c r="AS127" s="51">
        <v>0.5645833333333333</v>
      </c>
      <c r="AT127" s="51">
        <v>0.22152777777777777</v>
      </c>
      <c r="AU127" s="56">
        <f t="shared" si="52"/>
        <v>23.65694444444444</v>
      </c>
      <c r="AV127" s="51"/>
      <c r="AW127" s="51"/>
      <c r="AX127" s="56">
        <f t="shared" si="50"/>
      </c>
      <c r="AY127" s="51">
        <v>0.5638888888888889</v>
      </c>
      <c r="AZ127" s="51">
        <v>0.22777777777777777</v>
      </c>
      <c r="BA127" s="56">
        <f t="shared" si="51"/>
        <v>23.663888888888888</v>
      </c>
      <c r="BB127" s="51">
        <v>0.5833333333333334</v>
      </c>
      <c r="BC127" s="51">
        <v>0.20833333333333334</v>
      </c>
      <c r="BD127" s="56">
        <f t="shared" si="44"/>
        <v>23.625</v>
      </c>
      <c r="BE127" s="136">
        <f t="shared" si="39"/>
        <v>0</v>
      </c>
      <c r="BF127" s="51">
        <v>0.5833333333333334</v>
      </c>
      <c r="BG127" s="51">
        <v>0.20833333333333334</v>
      </c>
      <c r="BH127" s="56">
        <f t="shared" si="45"/>
        <v>23.625</v>
      </c>
      <c r="BI127" s="136">
        <f t="shared" si="40"/>
        <v>0</v>
      </c>
      <c r="BJ127" s="58">
        <v>7</v>
      </c>
      <c r="BK127" s="59">
        <v>0.09903935185185185</v>
      </c>
      <c r="BL127" s="59">
        <v>0.10991898148148148</v>
      </c>
      <c r="BM127" s="60">
        <f t="shared" si="41"/>
        <v>0.010879629629629628</v>
      </c>
      <c r="BN127" s="207">
        <v>103</v>
      </c>
      <c r="BO127" s="207">
        <v>4</v>
      </c>
      <c r="BP127" s="215" t="s">
        <v>474</v>
      </c>
      <c r="BQ127" s="44" t="s">
        <v>666</v>
      </c>
      <c r="BR127" s="44" t="s">
        <v>666</v>
      </c>
      <c r="BS127" s="44" t="s">
        <v>102</v>
      </c>
      <c r="BT127" s="44" t="s">
        <v>63</v>
      </c>
      <c r="BU127" s="44" t="s">
        <v>63</v>
      </c>
      <c r="BV127" s="44" t="s">
        <v>63</v>
      </c>
      <c r="BW127" s="44" t="s">
        <v>63</v>
      </c>
      <c r="BX127" s="44"/>
      <c r="BY127" s="53"/>
      <c r="BZ127" s="44"/>
      <c r="CA127" s="45" t="s">
        <v>497</v>
      </c>
      <c r="CB127" s="44" t="s">
        <v>102</v>
      </c>
      <c r="CC127" s="44" t="s">
        <v>63</v>
      </c>
      <c r="CD127" s="44" t="s">
        <v>63</v>
      </c>
      <c r="CE127" s="44" t="s">
        <v>63</v>
      </c>
      <c r="CF127" s="44" t="s">
        <v>63</v>
      </c>
      <c r="CG127" s="44" t="s">
        <v>63</v>
      </c>
      <c r="CH127" s="62" t="s">
        <v>667</v>
      </c>
    </row>
    <row r="128" spans="1:86" ht="13.5">
      <c r="A128" s="48">
        <v>7</v>
      </c>
      <c r="B128" s="45">
        <v>3</v>
      </c>
      <c r="C128" s="50" t="s">
        <v>87</v>
      </c>
      <c r="D128" s="51">
        <v>0.5972222222222222</v>
      </c>
      <c r="E128" s="224" t="s">
        <v>298</v>
      </c>
      <c r="F128" s="51">
        <v>0.2222222222222222</v>
      </c>
      <c r="G128" s="51" t="s">
        <v>260</v>
      </c>
      <c r="H128" s="52">
        <f t="shared" si="33"/>
        <v>882</v>
      </c>
      <c r="I128" s="51">
        <v>0.6145833333333334</v>
      </c>
      <c r="J128" s="231" t="s">
        <v>298</v>
      </c>
      <c r="K128" s="51">
        <v>0.20833333333333334</v>
      </c>
      <c r="L128" s="51">
        <v>23.59375</v>
      </c>
      <c r="M128" s="90">
        <v>0.5645833333333333</v>
      </c>
      <c r="N128" s="240" t="s">
        <v>298</v>
      </c>
      <c r="O128" s="90">
        <v>0.22152777777777777</v>
      </c>
      <c r="P128" s="90">
        <f t="shared" si="58"/>
        <v>23.65694444444444</v>
      </c>
      <c r="Q128" s="51">
        <f t="shared" si="55"/>
        <v>0.5645833333333333</v>
      </c>
      <c r="R128" s="224" t="s">
        <v>298</v>
      </c>
      <c r="S128" s="51">
        <f t="shared" si="56"/>
        <v>0.22152777777777777</v>
      </c>
      <c r="T128" s="51">
        <f t="shared" si="59"/>
        <v>23.65694444444444</v>
      </c>
      <c r="U128" s="51">
        <f t="shared" si="57"/>
        <v>0.5645833333333333</v>
      </c>
      <c r="V128" s="224" t="s">
        <v>298</v>
      </c>
      <c r="W128" s="51">
        <f t="shared" si="60"/>
        <v>0.22152777777777777</v>
      </c>
      <c r="X128" s="51">
        <f t="shared" si="61"/>
        <v>23.65694444444444</v>
      </c>
      <c r="Y128" s="53">
        <f t="shared" si="62"/>
        <v>0.5645833333333333</v>
      </c>
      <c r="Z128" s="53">
        <v>0.2222222222222222</v>
      </c>
      <c r="AA128" s="53">
        <f t="shared" si="64"/>
        <v>0.657638888888889</v>
      </c>
      <c r="AB128" s="53">
        <f t="shared" si="34"/>
        <v>0.6791666666666667</v>
      </c>
      <c r="AC128" s="53">
        <f t="shared" si="35"/>
        <v>0.3472222222222222</v>
      </c>
      <c r="AD128" s="54">
        <f t="shared" si="36"/>
        <v>23.668055555555554</v>
      </c>
      <c r="AE128" s="64">
        <v>0.5972222222222222</v>
      </c>
      <c r="AF128" s="51">
        <v>0.2222222222222222</v>
      </c>
      <c r="AG128" s="56">
        <f t="shared" si="46"/>
        <v>23.625</v>
      </c>
      <c r="AH128" s="136">
        <f t="shared" si="37"/>
        <v>0</v>
      </c>
      <c r="AI128" s="51">
        <v>0.5972222222222222</v>
      </c>
      <c r="AJ128" s="51">
        <v>0.2222222222222222</v>
      </c>
      <c r="AK128" s="56">
        <f t="shared" si="47"/>
        <v>23.625</v>
      </c>
      <c r="AL128" s="136">
        <f t="shared" si="38"/>
        <v>0</v>
      </c>
      <c r="AM128" s="51">
        <v>0.5645833333333333</v>
      </c>
      <c r="AN128" s="51">
        <v>0.22083333333333333</v>
      </c>
      <c r="AO128" s="56">
        <f t="shared" si="48"/>
        <v>23.65625</v>
      </c>
      <c r="AP128" s="51">
        <v>0.5652777777777778</v>
      </c>
      <c r="AQ128" s="51">
        <v>0.22083333333333333</v>
      </c>
      <c r="AR128" s="56">
        <f t="shared" si="49"/>
        <v>23.65555555555556</v>
      </c>
      <c r="AS128" s="51">
        <v>0.5652777777777778</v>
      </c>
      <c r="AT128" s="51">
        <v>0.22083333333333333</v>
      </c>
      <c r="AU128" s="56">
        <f t="shared" si="52"/>
        <v>23.65555555555556</v>
      </c>
      <c r="AV128" s="51"/>
      <c r="AW128" s="51"/>
      <c r="AX128" s="56">
        <f t="shared" si="50"/>
      </c>
      <c r="AY128" s="51">
        <v>0.5652777777777778</v>
      </c>
      <c r="AZ128" s="51">
        <v>0.2222222222222222</v>
      </c>
      <c r="BA128" s="56">
        <f t="shared" si="51"/>
        <v>23.656944444444445</v>
      </c>
      <c r="BB128" s="51">
        <v>0.6145833333333334</v>
      </c>
      <c r="BC128" s="51">
        <v>0.20833333333333334</v>
      </c>
      <c r="BD128" s="56">
        <f t="shared" si="44"/>
        <v>23.59375</v>
      </c>
      <c r="BE128" s="136">
        <f t="shared" si="39"/>
        <v>0</v>
      </c>
      <c r="BF128" s="51">
        <v>0.6145833333333334</v>
      </c>
      <c r="BG128" s="51">
        <v>0.20833333333333334</v>
      </c>
      <c r="BH128" s="56">
        <f t="shared" si="45"/>
        <v>23.59375</v>
      </c>
      <c r="BI128" s="136">
        <f t="shared" si="40"/>
        <v>0</v>
      </c>
      <c r="BJ128" s="58">
        <v>7</v>
      </c>
      <c r="BK128" s="59">
        <v>0.10991898148148148</v>
      </c>
      <c r="BL128" s="59">
        <v>0.12068287037037036</v>
      </c>
      <c r="BM128" s="60">
        <f t="shared" si="41"/>
        <v>0.010763888888888878</v>
      </c>
      <c r="BN128" s="207">
        <v>104</v>
      </c>
      <c r="BO128" s="207">
        <v>4</v>
      </c>
      <c r="BP128" s="215" t="s">
        <v>474</v>
      </c>
      <c r="BQ128" s="44" t="s">
        <v>489</v>
      </c>
      <c r="BR128" s="44" t="s">
        <v>668</v>
      </c>
      <c r="BS128" s="44" t="s">
        <v>62</v>
      </c>
      <c r="BT128" s="44" t="s">
        <v>63</v>
      </c>
      <c r="BU128" s="44" t="s">
        <v>63</v>
      </c>
      <c r="BV128" s="44" t="s">
        <v>63</v>
      </c>
      <c r="BW128" s="44" t="s">
        <v>63</v>
      </c>
      <c r="BX128" s="44" t="s">
        <v>85</v>
      </c>
      <c r="BY128" s="53"/>
      <c r="BZ128" s="44"/>
      <c r="CA128" s="45" t="s">
        <v>66</v>
      </c>
      <c r="CB128" s="44" t="s">
        <v>62</v>
      </c>
      <c r="CC128" s="44" t="s">
        <v>63</v>
      </c>
      <c r="CD128" s="44" t="s">
        <v>63</v>
      </c>
      <c r="CE128" s="44" t="s">
        <v>63</v>
      </c>
      <c r="CF128" s="44" t="s">
        <v>63</v>
      </c>
      <c r="CG128" s="44" t="s">
        <v>63</v>
      </c>
      <c r="CH128" s="62" t="s">
        <v>669</v>
      </c>
    </row>
    <row r="129" spans="1:86" ht="33.75">
      <c r="A129" s="48">
        <v>7</v>
      </c>
      <c r="B129" s="45">
        <v>4</v>
      </c>
      <c r="C129" s="50" t="s">
        <v>90</v>
      </c>
      <c r="D129" s="51">
        <v>0.6875</v>
      </c>
      <c r="E129" s="224" t="s">
        <v>299</v>
      </c>
      <c r="F129" s="51">
        <v>0.20833333333333334</v>
      </c>
      <c r="G129" s="51" t="s">
        <v>220</v>
      </c>
      <c r="H129" s="52">
        <f t="shared" si="33"/>
        <v>735</v>
      </c>
      <c r="I129" s="51">
        <v>0.6979166666666666</v>
      </c>
      <c r="J129" s="231" t="s">
        <v>299</v>
      </c>
      <c r="K129" s="51">
        <v>0.20833333333333334</v>
      </c>
      <c r="L129" s="51">
        <v>23.510416666666664</v>
      </c>
      <c r="M129" s="90">
        <v>0.5659722222222222</v>
      </c>
      <c r="N129" s="240" t="s">
        <v>299</v>
      </c>
      <c r="O129" s="90">
        <v>0.22083333333333333</v>
      </c>
      <c r="P129" s="90">
        <f t="shared" si="58"/>
        <v>23.654861111111114</v>
      </c>
      <c r="Q129" s="51">
        <f t="shared" si="55"/>
        <v>0.5659722222222222</v>
      </c>
      <c r="R129" s="224" t="s">
        <v>299</v>
      </c>
      <c r="S129" s="51">
        <f t="shared" si="56"/>
        <v>0.22083333333333333</v>
      </c>
      <c r="T129" s="51">
        <f t="shared" si="59"/>
        <v>23.654861111111114</v>
      </c>
      <c r="U129" s="51">
        <f t="shared" si="57"/>
        <v>0.5659722222222222</v>
      </c>
      <c r="V129" s="224" t="s">
        <v>299</v>
      </c>
      <c r="W129" s="51">
        <f t="shared" si="60"/>
        <v>0.22083333333333333</v>
      </c>
      <c r="X129" s="51">
        <f t="shared" si="61"/>
        <v>23.654861111111114</v>
      </c>
      <c r="Y129" s="53">
        <f t="shared" si="62"/>
        <v>0.5659722222222222</v>
      </c>
      <c r="Z129" s="53">
        <f t="shared" si="63"/>
        <v>0.22083333333333333</v>
      </c>
      <c r="AA129" s="53">
        <f t="shared" si="64"/>
        <v>0.654861111111111</v>
      </c>
      <c r="AB129" s="53">
        <f t="shared" si="34"/>
        <v>0.6805555555555556</v>
      </c>
      <c r="AC129" s="53">
        <f t="shared" si="35"/>
        <v>0.3458333333333333</v>
      </c>
      <c r="AD129" s="54">
        <f t="shared" si="36"/>
        <v>23.665277777777778</v>
      </c>
      <c r="AE129" s="64">
        <v>0.6875</v>
      </c>
      <c r="AF129" s="51">
        <v>0.7305555555555556</v>
      </c>
      <c r="AG129" s="56">
        <f t="shared" si="46"/>
        <v>0.043055555555555625</v>
      </c>
      <c r="AH129" s="136">
        <f t="shared" si="37"/>
        <v>11.466666666666667</v>
      </c>
      <c r="AI129" s="51">
        <v>0.6875</v>
      </c>
      <c r="AJ129" s="51">
        <v>0.7006944444444444</v>
      </c>
      <c r="AK129" s="56">
        <f t="shared" si="47"/>
        <v>0.013194444444444398</v>
      </c>
      <c r="AL129" s="136">
        <f t="shared" si="38"/>
        <v>12.183333333333334</v>
      </c>
      <c r="AM129" s="51">
        <v>0.5659722222222222</v>
      </c>
      <c r="AN129" s="51">
        <v>0.7312500000000001</v>
      </c>
      <c r="AO129" s="56">
        <f t="shared" si="48"/>
        <v>0.16527777777777786</v>
      </c>
      <c r="AP129" s="51">
        <v>0.5659722222222222</v>
      </c>
      <c r="AQ129" s="51">
        <v>0.7312500000000001</v>
      </c>
      <c r="AR129" s="56">
        <f t="shared" si="49"/>
        <v>0.16527777777777786</v>
      </c>
      <c r="AS129" s="51">
        <v>0.5659722222222222</v>
      </c>
      <c r="AT129" s="51">
        <v>0.7319444444444444</v>
      </c>
      <c r="AU129" s="56">
        <f t="shared" si="52"/>
        <v>0.1659722222222222</v>
      </c>
      <c r="AV129" s="51"/>
      <c r="AW129" s="51"/>
      <c r="AX129" s="56">
        <f t="shared" si="50"/>
      </c>
      <c r="AY129" s="51">
        <v>0.5652777777777778</v>
      </c>
      <c r="AZ129" s="51">
        <v>0.7027777777777778</v>
      </c>
      <c r="BA129" s="56">
        <f t="shared" si="51"/>
        <v>0.13750000000000007</v>
      </c>
      <c r="BB129" s="51">
        <v>0.6979166666666666</v>
      </c>
      <c r="BC129" s="51">
        <v>0.7027777777777778</v>
      </c>
      <c r="BD129" s="56">
        <f t="shared" si="44"/>
        <v>0.004861111111111205</v>
      </c>
      <c r="BE129" s="136">
        <f t="shared" si="39"/>
        <v>12.133333333333333</v>
      </c>
      <c r="BF129" s="51">
        <v>0.6979166666666666</v>
      </c>
      <c r="BG129" s="51">
        <v>0.7041666666666666</v>
      </c>
      <c r="BH129" s="56">
        <f t="shared" si="45"/>
        <v>0.006249999999999978</v>
      </c>
      <c r="BI129" s="136">
        <f t="shared" si="40"/>
        <v>12.1</v>
      </c>
      <c r="BJ129" s="58">
        <v>7</v>
      </c>
      <c r="BK129" s="59">
        <v>0</v>
      </c>
      <c r="BL129" s="59">
        <v>0.0022453703703703702</v>
      </c>
      <c r="BM129" s="60">
        <f t="shared" si="41"/>
        <v>0.0022453703703703702</v>
      </c>
      <c r="BN129" s="207">
        <v>105</v>
      </c>
      <c r="BO129" s="207">
        <v>1</v>
      </c>
      <c r="BP129" s="215" t="s">
        <v>474</v>
      </c>
      <c r="BQ129" s="44" t="s">
        <v>489</v>
      </c>
      <c r="BR129" s="44" t="s">
        <v>489</v>
      </c>
      <c r="BS129" s="44" t="s">
        <v>102</v>
      </c>
      <c r="BT129" s="44" t="s">
        <v>63</v>
      </c>
      <c r="BU129" s="44" t="s">
        <v>63</v>
      </c>
      <c r="BV129" s="44" t="s">
        <v>63</v>
      </c>
      <c r="BW129" s="44" t="s">
        <v>63</v>
      </c>
      <c r="BX129" s="44"/>
      <c r="BY129" s="53"/>
      <c r="BZ129" s="44"/>
      <c r="CA129" s="45"/>
      <c r="CB129" s="44" t="s">
        <v>112</v>
      </c>
      <c r="CC129" s="44" t="s">
        <v>63</v>
      </c>
      <c r="CD129" s="44" t="s">
        <v>63</v>
      </c>
      <c r="CE129" s="44" t="s">
        <v>63</v>
      </c>
      <c r="CF129" s="44" t="s">
        <v>63</v>
      </c>
      <c r="CG129" s="44" t="s">
        <v>63</v>
      </c>
      <c r="CH129" s="62" t="s">
        <v>671</v>
      </c>
    </row>
    <row r="130" spans="1:86" ht="56.25">
      <c r="A130" s="48">
        <v>7</v>
      </c>
      <c r="B130" s="45">
        <v>5</v>
      </c>
      <c r="C130" s="50" t="s">
        <v>57</v>
      </c>
      <c r="D130" s="51">
        <v>0.7708333333333334</v>
      </c>
      <c r="E130" s="224" t="s">
        <v>300</v>
      </c>
      <c r="F130" s="51">
        <v>0.20833333333333334</v>
      </c>
      <c r="G130" s="51" t="s">
        <v>178</v>
      </c>
      <c r="H130" s="52">
        <f aca="true" t="shared" si="65" ref="H130:H173">IF(G130="","",(HOUR(G130)+MINUTE(G130)/60)*$IQ$2*(1-0.02))</f>
        <v>617.4</v>
      </c>
      <c r="I130" s="51">
        <v>0.78125</v>
      </c>
      <c r="J130" s="231" t="s">
        <v>300</v>
      </c>
      <c r="K130" s="51">
        <v>0.20833333333333334</v>
      </c>
      <c r="L130" s="51">
        <v>23.427083333333332</v>
      </c>
      <c r="M130" s="90">
        <v>0.5666666666666667</v>
      </c>
      <c r="N130" s="240" t="s">
        <v>300</v>
      </c>
      <c r="O130" s="90">
        <v>0.22013888888888888</v>
      </c>
      <c r="P130" s="90">
        <f t="shared" si="58"/>
        <v>23.653472222222224</v>
      </c>
      <c r="Q130" s="51">
        <f t="shared" si="55"/>
        <v>0.5666666666666667</v>
      </c>
      <c r="R130" s="224" t="s">
        <v>300</v>
      </c>
      <c r="S130" s="51">
        <f t="shared" si="56"/>
        <v>0.22013888888888888</v>
      </c>
      <c r="T130" s="51">
        <f t="shared" si="59"/>
        <v>23.653472222222224</v>
      </c>
      <c r="U130" s="80">
        <v>0.6715277777777778</v>
      </c>
      <c r="V130" s="224" t="s">
        <v>300</v>
      </c>
      <c r="W130" s="51">
        <f t="shared" si="60"/>
        <v>0.22013888888888888</v>
      </c>
      <c r="X130" s="51">
        <f t="shared" si="61"/>
        <v>23.54861111111111</v>
      </c>
      <c r="Y130" s="53">
        <f t="shared" si="62"/>
        <v>0.5666666666666667</v>
      </c>
      <c r="Z130" s="53">
        <f t="shared" si="63"/>
        <v>0.22013888888888888</v>
      </c>
      <c r="AA130" s="53">
        <f t="shared" si="64"/>
        <v>0.6534722222222222</v>
      </c>
      <c r="AB130" s="53">
        <f t="shared" si="34"/>
        <v>0.68125</v>
      </c>
      <c r="AC130" s="53">
        <f t="shared" si="35"/>
        <v>0.3451388888888889</v>
      </c>
      <c r="AD130" s="54">
        <f t="shared" si="36"/>
        <v>23.66388888888889</v>
      </c>
      <c r="AE130" s="64">
        <v>0.7708333333333334</v>
      </c>
      <c r="AF130" s="51">
        <v>0.20833333333333334</v>
      </c>
      <c r="AG130" s="56">
        <f t="shared" si="46"/>
        <v>23.4375</v>
      </c>
      <c r="AH130" s="136">
        <f t="shared" si="37"/>
        <v>0</v>
      </c>
      <c r="AI130" s="51">
        <v>0.7708333333333334</v>
      </c>
      <c r="AJ130" s="51">
        <v>0.2111111111111111</v>
      </c>
      <c r="AK130" s="56">
        <f t="shared" si="47"/>
        <v>23.44027777777778</v>
      </c>
      <c r="AL130" s="136">
        <f t="shared" si="38"/>
        <v>0</v>
      </c>
      <c r="AM130" s="51">
        <v>0.5666666666666667</v>
      </c>
      <c r="AN130" s="51">
        <v>0.21944444444444444</v>
      </c>
      <c r="AO130" s="56">
        <f t="shared" si="48"/>
        <v>23.65277777777778</v>
      </c>
      <c r="AP130" s="51">
        <v>0.5673611111111111</v>
      </c>
      <c r="AQ130" s="202">
        <v>0.034722222222222224</v>
      </c>
      <c r="AR130" s="56">
        <f t="shared" si="49"/>
        <v>23.46736111111111</v>
      </c>
      <c r="AS130" s="51">
        <v>0.5666666666666667</v>
      </c>
      <c r="AT130" s="51">
        <v>0.21944444444444444</v>
      </c>
      <c r="AU130" s="56">
        <f t="shared" si="52"/>
        <v>23.65277777777778</v>
      </c>
      <c r="AV130" s="51"/>
      <c r="AW130" s="51"/>
      <c r="AX130" s="56">
        <f t="shared" si="50"/>
      </c>
      <c r="AY130" s="51">
        <v>0.5666666666666667</v>
      </c>
      <c r="AZ130" s="51">
        <v>0.22291666666666665</v>
      </c>
      <c r="BA130" s="56">
        <f t="shared" si="51"/>
        <v>23.65625</v>
      </c>
      <c r="BB130" s="51">
        <v>0.7895833333333333</v>
      </c>
      <c r="BC130" s="51">
        <v>0.20833333333333334</v>
      </c>
      <c r="BD130" s="56">
        <f t="shared" si="44"/>
        <v>23.41875</v>
      </c>
      <c r="BE130" s="136">
        <f t="shared" si="39"/>
        <v>0.2</v>
      </c>
      <c r="BF130" s="51">
        <v>0.78125</v>
      </c>
      <c r="BG130" s="51">
        <v>0.20833333333333334</v>
      </c>
      <c r="BH130" s="56">
        <f t="shared" si="45"/>
        <v>23.427083333333332</v>
      </c>
      <c r="BI130" s="136">
        <f t="shared" si="40"/>
        <v>0</v>
      </c>
      <c r="BJ130" s="58">
        <v>7</v>
      </c>
      <c r="BK130" s="59">
        <v>0.0022453703703703702</v>
      </c>
      <c r="BL130" s="59">
        <v>0.012997685185185183</v>
      </c>
      <c r="BM130" s="60">
        <f t="shared" si="41"/>
        <v>0.010752314814814814</v>
      </c>
      <c r="BN130" s="207">
        <v>106</v>
      </c>
      <c r="BO130" s="207">
        <v>3</v>
      </c>
      <c r="BP130" s="215" t="s">
        <v>474</v>
      </c>
      <c r="BQ130" s="44" t="s">
        <v>489</v>
      </c>
      <c r="BR130" s="44" t="s">
        <v>670</v>
      </c>
      <c r="BS130" s="44" t="s">
        <v>102</v>
      </c>
      <c r="BT130" s="44" t="s">
        <v>63</v>
      </c>
      <c r="BU130" s="44" t="s">
        <v>63</v>
      </c>
      <c r="BV130" s="44" t="s">
        <v>63</v>
      </c>
      <c r="BW130" s="44" t="s">
        <v>63</v>
      </c>
      <c r="BX130" s="44"/>
      <c r="BY130" s="53"/>
      <c r="BZ130" s="44"/>
      <c r="CA130" s="45" t="s">
        <v>66</v>
      </c>
      <c r="CB130" s="44" t="s">
        <v>62</v>
      </c>
      <c r="CC130" s="44" t="s">
        <v>63</v>
      </c>
      <c r="CD130" s="44" t="s">
        <v>63</v>
      </c>
      <c r="CE130" s="44" t="s">
        <v>63</v>
      </c>
      <c r="CF130" s="44" t="s">
        <v>63</v>
      </c>
      <c r="CG130" s="44" t="s">
        <v>131</v>
      </c>
      <c r="CH130" s="201" t="s">
        <v>763</v>
      </c>
    </row>
    <row r="131" spans="1:88" ht="45">
      <c r="A131" s="48">
        <v>7</v>
      </c>
      <c r="B131" s="45">
        <v>6</v>
      </c>
      <c r="C131" s="50" t="s">
        <v>67</v>
      </c>
      <c r="D131" s="51">
        <v>0.8472222222222222</v>
      </c>
      <c r="E131" s="224" t="s">
        <v>301</v>
      </c>
      <c r="F131" s="51">
        <v>0.2222222222222222</v>
      </c>
      <c r="G131" s="51" t="s">
        <v>156</v>
      </c>
      <c r="H131" s="52">
        <f t="shared" si="65"/>
        <v>529.2</v>
      </c>
      <c r="I131" s="51">
        <v>0.8645833333333334</v>
      </c>
      <c r="J131" s="231" t="s">
        <v>301</v>
      </c>
      <c r="K131" s="51">
        <v>0.20833333333333334</v>
      </c>
      <c r="L131" s="51">
        <v>23.34375</v>
      </c>
      <c r="M131" s="90">
        <v>0.5673611111111111</v>
      </c>
      <c r="N131" s="240" t="s">
        <v>301</v>
      </c>
      <c r="O131" s="90">
        <v>0.21944444444444444</v>
      </c>
      <c r="P131" s="90">
        <f t="shared" si="58"/>
        <v>23.652083333333334</v>
      </c>
      <c r="Q131" s="80">
        <v>0.6437499999999999</v>
      </c>
      <c r="R131" s="224" t="s">
        <v>301</v>
      </c>
      <c r="S131" s="51">
        <f t="shared" si="56"/>
        <v>0.21944444444444444</v>
      </c>
      <c r="T131" s="51">
        <f t="shared" si="59"/>
        <v>23.575694444444444</v>
      </c>
      <c r="U131" s="80">
        <v>0.7618055555555556</v>
      </c>
      <c r="V131" s="224" t="s">
        <v>301</v>
      </c>
      <c r="W131" s="51">
        <f t="shared" si="60"/>
        <v>0.21944444444444444</v>
      </c>
      <c r="X131" s="51">
        <f t="shared" si="61"/>
        <v>23.45763888888889</v>
      </c>
      <c r="Y131" s="53">
        <f t="shared" si="62"/>
        <v>0.5673611111111111</v>
      </c>
      <c r="Z131" s="53">
        <v>0.2222222222222222</v>
      </c>
      <c r="AA131" s="53">
        <f t="shared" si="64"/>
        <v>0.6548611111111112</v>
      </c>
      <c r="AB131" s="53">
        <f t="shared" si="34"/>
        <v>0.6819444444444445</v>
      </c>
      <c r="AC131" s="53">
        <f t="shared" si="35"/>
        <v>0.3472222222222222</v>
      </c>
      <c r="AD131" s="54">
        <f t="shared" si="36"/>
        <v>23.665277777777778</v>
      </c>
      <c r="AE131" s="64">
        <v>0.8472222222222222</v>
      </c>
      <c r="AF131" s="51">
        <v>0.2222222222222222</v>
      </c>
      <c r="AG131" s="56">
        <f t="shared" si="46"/>
        <v>23.375</v>
      </c>
      <c r="AH131" s="136">
        <f t="shared" si="37"/>
        <v>0</v>
      </c>
      <c r="AI131" s="51">
        <v>0.8472222222222222</v>
      </c>
      <c r="AJ131" s="51">
        <v>0.225</v>
      </c>
      <c r="AK131" s="56">
        <f t="shared" si="47"/>
        <v>23.37777777777778</v>
      </c>
      <c r="AL131" s="136">
        <f t="shared" si="38"/>
        <v>0</v>
      </c>
      <c r="AM131" s="51">
        <v>0.5673611111111111</v>
      </c>
      <c r="AN131" s="51">
        <v>0.21875</v>
      </c>
      <c r="AO131" s="56">
        <f t="shared" si="48"/>
        <v>23.65138888888889</v>
      </c>
      <c r="AP131" s="51">
        <v>0.5694444444444444</v>
      </c>
      <c r="AQ131" s="51">
        <v>0.21875</v>
      </c>
      <c r="AR131" s="56">
        <f t="shared" si="49"/>
        <v>23.649305555555557</v>
      </c>
      <c r="AS131" s="51">
        <v>0.5680555555555555</v>
      </c>
      <c r="AT131" s="51">
        <v>0.21875</v>
      </c>
      <c r="AU131" s="56">
        <f t="shared" si="52"/>
        <v>23.650694444444444</v>
      </c>
      <c r="AV131" s="51"/>
      <c r="AW131" s="51"/>
      <c r="AX131" s="56">
        <f t="shared" si="50"/>
      </c>
      <c r="AY131" s="51">
        <v>0.5680555555555555</v>
      </c>
      <c r="AZ131" s="51">
        <v>0.2222222222222222</v>
      </c>
      <c r="BA131" s="56">
        <f t="shared" si="51"/>
        <v>23.654166666666665</v>
      </c>
      <c r="BB131" s="51">
        <v>0.8645833333333334</v>
      </c>
      <c r="BC131" s="51">
        <v>0.20833333333333334</v>
      </c>
      <c r="BD131" s="56">
        <f t="shared" si="44"/>
        <v>23.34375</v>
      </c>
      <c r="BE131" s="136">
        <f t="shared" si="39"/>
        <v>0</v>
      </c>
      <c r="BF131" s="51">
        <v>0.8645833333333334</v>
      </c>
      <c r="BG131" s="51">
        <v>0.20833333333333334</v>
      </c>
      <c r="BH131" s="56">
        <f t="shared" si="45"/>
        <v>23.34375</v>
      </c>
      <c r="BI131" s="136">
        <f t="shared" si="40"/>
        <v>0</v>
      </c>
      <c r="BJ131" s="58">
        <v>7</v>
      </c>
      <c r="BK131" s="59">
        <v>0.012997685185185183</v>
      </c>
      <c r="BL131" s="59">
        <v>0.023703703703703703</v>
      </c>
      <c r="BM131" s="60">
        <f t="shared" si="41"/>
        <v>0.01070601851851852</v>
      </c>
      <c r="BN131" s="207">
        <v>107</v>
      </c>
      <c r="BO131" s="207">
        <v>3</v>
      </c>
      <c r="BP131" s="215" t="s">
        <v>474</v>
      </c>
      <c r="BQ131" s="44" t="s">
        <v>489</v>
      </c>
      <c r="BR131" s="44" t="s">
        <v>489</v>
      </c>
      <c r="BS131" s="44" t="s">
        <v>62</v>
      </c>
      <c r="BT131" s="44" t="s">
        <v>63</v>
      </c>
      <c r="BU131" s="44" t="s">
        <v>63</v>
      </c>
      <c r="BV131" s="44" t="s">
        <v>63</v>
      </c>
      <c r="BW131" s="44" t="s">
        <v>63</v>
      </c>
      <c r="BX131" s="44" t="s">
        <v>674</v>
      </c>
      <c r="BY131" s="53">
        <v>0.8958333333333334</v>
      </c>
      <c r="BZ131" s="44"/>
      <c r="CA131" s="45" t="s">
        <v>673</v>
      </c>
      <c r="CB131" s="44" t="s">
        <v>102</v>
      </c>
      <c r="CC131" s="44" t="s">
        <v>63</v>
      </c>
      <c r="CD131" s="44" t="s">
        <v>63</v>
      </c>
      <c r="CE131" s="44" t="s">
        <v>63</v>
      </c>
      <c r="CF131" s="44" t="s">
        <v>63</v>
      </c>
      <c r="CG131" s="44" t="s">
        <v>679</v>
      </c>
      <c r="CH131" s="62" t="s">
        <v>680</v>
      </c>
      <c r="CI131" s="65">
        <v>0.5743055555555555</v>
      </c>
      <c r="CJ131" s="65">
        <v>0.22916666666666666</v>
      </c>
    </row>
    <row r="132" spans="1:86" ht="22.5">
      <c r="A132" s="48">
        <v>7</v>
      </c>
      <c r="B132" s="45">
        <v>7</v>
      </c>
      <c r="C132" s="50" t="s">
        <v>74</v>
      </c>
      <c r="D132" s="51">
        <v>0.9305555555555555</v>
      </c>
      <c r="E132" s="224" t="s">
        <v>302</v>
      </c>
      <c r="F132" s="51">
        <v>0.2222222222222222</v>
      </c>
      <c r="G132" s="51" t="s">
        <v>183</v>
      </c>
      <c r="H132" s="52">
        <f t="shared" si="65"/>
        <v>411.59999999999997</v>
      </c>
      <c r="I132" s="51">
        <v>0.9375</v>
      </c>
      <c r="J132" s="231" t="s">
        <v>302</v>
      </c>
      <c r="K132" s="51">
        <v>0.20833333333333334</v>
      </c>
      <c r="L132" s="51">
        <v>23.270833333333332</v>
      </c>
      <c r="M132" s="90">
        <v>0.56875</v>
      </c>
      <c r="N132" s="240" t="s">
        <v>302</v>
      </c>
      <c r="O132" s="90">
        <v>0.21805555555555556</v>
      </c>
      <c r="P132" s="90">
        <f t="shared" si="58"/>
        <v>23.649305555555554</v>
      </c>
      <c r="Q132" s="80">
        <v>0.7527777777777778</v>
      </c>
      <c r="R132" s="224" t="s">
        <v>302</v>
      </c>
      <c r="S132" s="51">
        <f t="shared" si="56"/>
        <v>0.21805555555555556</v>
      </c>
      <c r="T132" s="51">
        <f t="shared" si="59"/>
        <v>23.46527777777778</v>
      </c>
      <c r="U132" s="80">
        <v>0.8430555555555556</v>
      </c>
      <c r="V132" s="224" t="s">
        <v>302</v>
      </c>
      <c r="W132" s="51">
        <f t="shared" si="60"/>
        <v>0.21805555555555556</v>
      </c>
      <c r="X132" s="51">
        <f t="shared" si="61"/>
        <v>23.375</v>
      </c>
      <c r="Y132" s="53">
        <f t="shared" si="62"/>
        <v>0.56875</v>
      </c>
      <c r="Z132" s="53">
        <v>0.2222222222222222</v>
      </c>
      <c r="AA132" s="53">
        <f t="shared" si="64"/>
        <v>0.6534722222222223</v>
      </c>
      <c r="AB132" s="53">
        <f aca="true" t="shared" si="66" ref="AB132:AB173">Y132-$IS$2+$IS$3</f>
        <v>0.6833333333333333</v>
      </c>
      <c r="AC132" s="53">
        <f aca="true" t="shared" si="67" ref="AC132:AC173">Z132+$IS$3</f>
        <v>0.3472222222222222</v>
      </c>
      <c r="AD132" s="54">
        <f t="shared" si="36"/>
        <v>23.663888888888888</v>
      </c>
      <c r="AE132" s="64">
        <v>0.9305555555555555</v>
      </c>
      <c r="AF132" s="51">
        <v>0.2222222222222222</v>
      </c>
      <c r="AG132" s="56">
        <f t="shared" si="46"/>
        <v>23.291666666666664</v>
      </c>
      <c r="AH132" s="136">
        <f t="shared" si="37"/>
        <v>0</v>
      </c>
      <c r="AI132" s="51">
        <v>0.9305555555555555</v>
      </c>
      <c r="AJ132" s="51">
        <v>0.225</v>
      </c>
      <c r="AK132" s="56">
        <f t="shared" si="47"/>
        <v>23.294444444444444</v>
      </c>
      <c r="AL132" s="136">
        <f t="shared" si="38"/>
        <v>0</v>
      </c>
      <c r="AM132" s="51">
        <v>0.56875</v>
      </c>
      <c r="AN132" s="51">
        <v>0.21805555555555556</v>
      </c>
      <c r="AO132" s="56">
        <f t="shared" si="48"/>
        <v>23.649305555555554</v>
      </c>
      <c r="AP132" s="51">
        <v>0.5708333333333333</v>
      </c>
      <c r="AQ132" s="51">
        <v>0.21736111111111112</v>
      </c>
      <c r="AR132" s="56">
        <f t="shared" si="49"/>
        <v>23.646527777777777</v>
      </c>
      <c r="AS132" s="51">
        <v>0.56875</v>
      </c>
      <c r="AT132" s="51">
        <v>0.21805555555555556</v>
      </c>
      <c r="AU132" s="56">
        <f t="shared" si="52"/>
        <v>23.649305555555554</v>
      </c>
      <c r="AV132" s="51"/>
      <c r="AW132" s="51"/>
      <c r="AX132" s="56">
        <f t="shared" si="50"/>
      </c>
      <c r="AY132" s="51">
        <v>0.5680555555555555</v>
      </c>
      <c r="AZ132" s="51">
        <v>0.21805555555555556</v>
      </c>
      <c r="BA132" s="56">
        <f t="shared" si="51"/>
        <v>23.65</v>
      </c>
      <c r="BB132" s="51">
        <v>0.9375</v>
      </c>
      <c r="BC132" s="51">
        <v>0.20833333333333334</v>
      </c>
      <c r="BD132" s="56">
        <f t="shared" si="44"/>
        <v>23.270833333333332</v>
      </c>
      <c r="BE132" s="136">
        <f t="shared" si="39"/>
        <v>0</v>
      </c>
      <c r="BF132" s="51">
        <v>0.9375</v>
      </c>
      <c r="BG132" s="51">
        <v>0.20833333333333334</v>
      </c>
      <c r="BH132" s="56">
        <f t="shared" si="45"/>
        <v>23.270833333333332</v>
      </c>
      <c r="BI132" s="136">
        <f t="shared" si="40"/>
        <v>0</v>
      </c>
      <c r="BJ132" s="58">
        <v>7</v>
      </c>
      <c r="BK132" s="59">
        <v>0.024166666666666666</v>
      </c>
      <c r="BL132" s="59">
        <v>0.03436342592592593</v>
      </c>
      <c r="BM132" s="60">
        <f t="shared" si="41"/>
        <v>0.010196759259259263</v>
      </c>
      <c r="BN132" s="207">
        <v>108</v>
      </c>
      <c r="BO132" s="207">
        <v>2</v>
      </c>
      <c r="BP132" s="215" t="s">
        <v>474</v>
      </c>
      <c r="BQ132" s="44" t="s">
        <v>489</v>
      </c>
      <c r="BR132" s="44" t="s">
        <v>489</v>
      </c>
      <c r="BS132" s="44" t="s">
        <v>514</v>
      </c>
      <c r="BT132" s="44" t="s">
        <v>63</v>
      </c>
      <c r="BU132" s="44" t="s">
        <v>63</v>
      </c>
      <c r="BV132" s="44" t="s">
        <v>63</v>
      </c>
      <c r="BW132" s="44" t="s">
        <v>63</v>
      </c>
      <c r="BX132" s="44" t="s">
        <v>85</v>
      </c>
      <c r="BY132" s="53"/>
      <c r="BZ132" s="44"/>
      <c r="CA132" s="45" t="s">
        <v>86</v>
      </c>
      <c r="CB132" s="44" t="s">
        <v>62</v>
      </c>
      <c r="CC132" s="44" t="s">
        <v>63</v>
      </c>
      <c r="CD132" s="44" t="s">
        <v>63</v>
      </c>
      <c r="CE132" s="44" t="s">
        <v>63</v>
      </c>
      <c r="CF132" s="44" t="s">
        <v>63</v>
      </c>
      <c r="CG132" s="44" t="s">
        <v>63</v>
      </c>
      <c r="CH132" s="62" t="s">
        <v>675</v>
      </c>
    </row>
    <row r="133" spans="1:87" ht="22.5">
      <c r="A133" s="48">
        <v>7</v>
      </c>
      <c r="B133" s="45">
        <v>8</v>
      </c>
      <c r="C133" s="50" t="s">
        <v>78</v>
      </c>
      <c r="D133" s="51"/>
      <c r="E133" s="224" t="s">
        <v>60</v>
      </c>
      <c r="F133" s="51"/>
      <c r="G133" s="51"/>
      <c r="H133" s="52">
        <f t="shared" si="65"/>
      </c>
      <c r="I133" s="51"/>
      <c r="J133" s="231" t="s">
        <v>60</v>
      </c>
      <c r="K133" s="51"/>
      <c r="L133" s="51" t="s">
        <v>60</v>
      </c>
      <c r="M133" s="90">
        <v>0.5694444444444444</v>
      </c>
      <c r="N133" s="240" t="s">
        <v>303</v>
      </c>
      <c r="O133" s="90">
        <v>0.21736111111111112</v>
      </c>
      <c r="P133" s="90">
        <f t="shared" si="58"/>
        <v>23.647916666666667</v>
      </c>
      <c r="Q133" s="80">
        <v>0.8354166666666667</v>
      </c>
      <c r="R133" s="224" t="s">
        <v>303</v>
      </c>
      <c r="S133" s="51">
        <f t="shared" si="56"/>
        <v>0.21736111111111112</v>
      </c>
      <c r="T133" s="51">
        <f t="shared" si="59"/>
        <v>23.381944444444443</v>
      </c>
      <c r="U133" s="80">
        <v>0.9194444444444444</v>
      </c>
      <c r="V133" s="224" t="s">
        <v>303</v>
      </c>
      <c r="W133" s="51">
        <f t="shared" si="60"/>
        <v>0.21736111111111112</v>
      </c>
      <c r="X133" s="51">
        <f t="shared" si="61"/>
        <v>23.297916666666666</v>
      </c>
      <c r="Y133" s="53">
        <f t="shared" si="62"/>
        <v>0.5694444444444444</v>
      </c>
      <c r="Z133" s="53">
        <f t="shared" si="63"/>
        <v>0.21736111111111112</v>
      </c>
      <c r="AA133" s="53">
        <f t="shared" si="64"/>
        <v>0.6479166666666667</v>
      </c>
      <c r="AB133" s="53">
        <f t="shared" si="66"/>
        <v>0.6840277777777778</v>
      </c>
      <c r="AC133" s="53">
        <f t="shared" si="67"/>
        <v>0.3423611111111111</v>
      </c>
      <c r="AD133" s="54">
        <f aca="true" t="shared" si="68" ref="AD133:AD173">IF(AB133&lt;=AC133,AC133-AB133,AC133+24-AB133)</f>
        <v>23.65833333333333</v>
      </c>
      <c r="AE133" s="64" t="s">
        <v>676</v>
      </c>
      <c r="AF133" s="51" t="s">
        <v>676</v>
      </c>
      <c r="AG133" s="56" t="str">
        <f t="shared" si="46"/>
        <v>-</v>
      </c>
      <c r="AH133" s="136">
        <f aca="true" t="shared" si="69" ref="AH133:AH173">IF($G133="",0,IF(OR(AG133="",AG133="-"),VALUE(LEFT(TEXT($G133,"hh:mm"),2))+VALUE(RIGHT(TEXT($G133,"hh:mm"),2)/60),IF($G133-AG133&lt;=0,0,VALUE(LEFT(TEXT(($G133-AG133),"hh:mm"),2))+VALUE(RIGHT(TEXT(($G133-AG133),"hh:mm"),2)/60))))</f>
        <v>0</v>
      </c>
      <c r="AI133" s="51" t="s">
        <v>676</v>
      </c>
      <c r="AJ133" s="51" t="s">
        <v>676</v>
      </c>
      <c r="AK133" s="56" t="str">
        <f t="shared" si="47"/>
        <v>-</v>
      </c>
      <c r="AL133" s="136">
        <f aca="true" t="shared" si="70" ref="AL133:AL173">IF($G133="",0,IF(OR(AK133="",AK133="-"),VALUE(LEFT(TEXT($G133,"hh:mm"),2))+VALUE(RIGHT(TEXT($G133,"hh:mm"),2)/60),IF($G133-AK133&lt;=0,0,VALUE(LEFT(TEXT(($G133-AK133),"hh:mm"),2))+VALUE(RIGHT(TEXT(($G133-AK133),"hh:mm"),2)/60))))</f>
        <v>0</v>
      </c>
      <c r="AM133" s="51">
        <v>0.5694444444444444</v>
      </c>
      <c r="AN133" s="51">
        <v>0.21666666666666667</v>
      </c>
      <c r="AO133" s="56">
        <f t="shared" si="48"/>
        <v>23.647222222222222</v>
      </c>
      <c r="AP133" s="51">
        <v>0.5701388888888889</v>
      </c>
      <c r="AQ133" s="51">
        <v>0.21666666666666667</v>
      </c>
      <c r="AR133" s="56">
        <f t="shared" si="49"/>
        <v>23.646527777777777</v>
      </c>
      <c r="AS133" s="51">
        <v>0.5701388888888889</v>
      </c>
      <c r="AT133" s="51">
        <v>0.21736111111111112</v>
      </c>
      <c r="AU133" s="56">
        <f t="shared" si="52"/>
        <v>23.647222222222222</v>
      </c>
      <c r="AV133" s="51"/>
      <c r="AW133" s="51"/>
      <c r="AX133" s="56">
        <f t="shared" si="50"/>
      </c>
      <c r="AY133" s="51">
        <v>0.5694444444444444</v>
      </c>
      <c r="AZ133" s="51">
        <v>0.22013888888888888</v>
      </c>
      <c r="BA133" s="56">
        <f t="shared" si="51"/>
        <v>23.650694444444447</v>
      </c>
      <c r="BB133" s="51" t="s">
        <v>676</v>
      </c>
      <c r="BC133" s="51" t="s">
        <v>676</v>
      </c>
      <c r="BD133" s="56" t="str">
        <f t="shared" si="44"/>
        <v>-</v>
      </c>
      <c r="BE133" s="136">
        <f aca="true" t="shared" si="71" ref="BE133:BE173">IF($L133="",0,IF(OR(BD133="",BD133="-"),VALUE(LEFT(TEXT($L133,"hh:mm"),2))+VALUE(RIGHT(TEXT($L133,"hh:mm"),2)/60),IF($L133-BD133&lt;=0,0,VALUE(LEFT(TEXT(($L133-BD133),"hh:mm"),2))+VALUE(RIGHT(TEXT(($L133-BD133),"hh:mm"),2)/60))))</f>
        <v>0</v>
      </c>
      <c r="BF133" s="51" t="s">
        <v>676</v>
      </c>
      <c r="BG133" s="51" t="s">
        <v>676</v>
      </c>
      <c r="BH133" s="56" t="str">
        <f t="shared" si="45"/>
        <v>-</v>
      </c>
      <c r="BI133" s="136">
        <f aca="true" t="shared" si="72" ref="BI133:BI173">IF($L133="",0,IF(OR(BH133="",BH133="-"),VALUE(LEFT(TEXT($L133,"hh:mm"),2))+VALUE(RIGHT(TEXT($L133,"hh:mm"),2)/60),IF($L133-BH133&lt;=0,0,VALUE(LEFT(TEXT(($L133-BH133),"hh:mm"),2))+VALUE(RIGHT(TEXT(($L133-BH133),"hh:mm"),2)/60))))</f>
        <v>0</v>
      </c>
      <c r="BJ133" s="58">
        <v>7</v>
      </c>
      <c r="BK133" s="59">
        <v>0.03436342592592593</v>
      </c>
      <c r="BL133" s="59">
        <v>0.045023148148148145</v>
      </c>
      <c r="BM133" s="60">
        <f aca="true" t="shared" si="73" ref="BM133:BM173">IF(OR(BK133="",BL133=""),"",IF(BL133&gt;=BK133,BL133-BK133,BL133+24-BK133))</f>
        <v>0.010659722222222216</v>
      </c>
      <c r="BN133" s="207">
        <v>109</v>
      </c>
      <c r="BO133" s="207">
        <v>3</v>
      </c>
      <c r="BP133" s="215" t="s">
        <v>677</v>
      </c>
      <c r="BQ133" s="44" t="s">
        <v>489</v>
      </c>
      <c r="BR133" s="44" t="s">
        <v>678</v>
      </c>
      <c r="BS133" s="44" t="s">
        <v>62</v>
      </c>
      <c r="BT133" s="44" t="s">
        <v>63</v>
      </c>
      <c r="BU133" s="44" t="s">
        <v>63</v>
      </c>
      <c r="BV133" s="44" t="s">
        <v>63</v>
      </c>
      <c r="BW133" s="44" t="s">
        <v>63</v>
      </c>
      <c r="BX133" s="44" t="s">
        <v>64</v>
      </c>
      <c r="BY133" s="53">
        <v>0.9722222222222222</v>
      </c>
      <c r="BZ133" s="44"/>
      <c r="CA133" s="45" t="s">
        <v>66</v>
      </c>
      <c r="CB133" s="44" t="s">
        <v>62</v>
      </c>
      <c r="CC133" s="44" t="s">
        <v>63</v>
      </c>
      <c r="CD133" s="44" t="s">
        <v>63</v>
      </c>
      <c r="CE133" s="44" t="s">
        <v>63</v>
      </c>
      <c r="CF133" s="44" t="s">
        <v>63</v>
      </c>
      <c r="CG133" s="44" t="s">
        <v>63</v>
      </c>
      <c r="CH133" s="203" t="s">
        <v>764</v>
      </c>
      <c r="CI133" s="65">
        <v>0.6826388888888889</v>
      </c>
    </row>
    <row r="134" spans="1:86" ht="13.5">
      <c r="A134" s="48">
        <v>7</v>
      </c>
      <c r="B134" s="45">
        <v>9</v>
      </c>
      <c r="C134" s="50" t="s">
        <v>83</v>
      </c>
      <c r="D134" s="51">
        <v>0.013888888888888888</v>
      </c>
      <c r="E134" s="224" t="s">
        <v>303</v>
      </c>
      <c r="F134" s="51">
        <v>0.2222222222222222</v>
      </c>
      <c r="G134" s="51" t="s">
        <v>95</v>
      </c>
      <c r="H134" s="52">
        <f t="shared" si="65"/>
        <v>294</v>
      </c>
      <c r="I134" s="51">
        <v>0.03125</v>
      </c>
      <c r="J134" s="231" t="s">
        <v>303</v>
      </c>
      <c r="K134" s="51">
        <v>0.20833333333333334</v>
      </c>
      <c r="L134" s="51">
        <v>0.17708333333333334</v>
      </c>
      <c r="M134" s="90">
        <v>0.5708333333333333</v>
      </c>
      <c r="N134" s="240" t="s">
        <v>304</v>
      </c>
      <c r="O134" s="90">
        <v>0.21666666666666667</v>
      </c>
      <c r="P134" s="90">
        <f t="shared" si="58"/>
        <v>23.645833333333332</v>
      </c>
      <c r="Q134" s="80">
        <v>0.907638888888889</v>
      </c>
      <c r="R134" s="224" t="s">
        <v>304</v>
      </c>
      <c r="S134" s="51">
        <f t="shared" si="56"/>
        <v>0.21666666666666667</v>
      </c>
      <c r="T134" s="51">
        <f t="shared" si="59"/>
        <v>23.309027777777775</v>
      </c>
      <c r="U134" s="80">
        <v>0.9916666666666667</v>
      </c>
      <c r="V134" s="224" t="s">
        <v>304</v>
      </c>
      <c r="W134" s="51">
        <f t="shared" si="60"/>
        <v>0.21666666666666667</v>
      </c>
      <c r="X134" s="51">
        <f t="shared" si="61"/>
        <v>23.224999999999998</v>
      </c>
      <c r="Y134" s="53">
        <v>0.5708333333333333</v>
      </c>
      <c r="Z134" s="53">
        <v>0.2222222222222222</v>
      </c>
      <c r="AA134" s="53">
        <f t="shared" si="64"/>
        <v>0.651388888888889</v>
      </c>
      <c r="AB134" s="53">
        <f t="shared" si="66"/>
        <v>0.6854166666666667</v>
      </c>
      <c r="AC134" s="53">
        <f t="shared" si="67"/>
        <v>0.3472222222222222</v>
      </c>
      <c r="AD134" s="54">
        <f t="shared" si="68"/>
        <v>23.661805555555556</v>
      </c>
      <c r="AE134" s="64">
        <v>0.013888888888888888</v>
      </c>
      <c r="AF134" s="51">
        <v>0.2222222222222222</v>
      </c>
      <c r="AG134" s="56">
        <f>IF(AE134="-","-",IF(OR(AE134="",AF134=""),"",IF(AF134&gt;=AE134,AF134-AE134,AF134+24-AE134)))</f>
        <v>0.20833333333333331</v>
      </c>
      <c r="AH134" s="136">
        <f t="shared" si="69"/>
        <v>0</v>
      </c>
      <c r="AI134" s="51">
        <v>0.013888888888888888</v>
      </c>
      <c r="AJ134" s="51">
        <v>0.2236111111111111</v>
      </c>
      <c r="AK134" s="56">
        <f>IF(AI134="-","-",IF(OR(AI134="",AJ134=""),"",IF(AJ134&gt;=AI134,AJ134-AI134,AJ134+24-AI134)))</f>
        <v>0.2097222222222222</v>
      </c>
      <c r="AL134" s="136">
        <f t="shared" si="70"/>
        <v>0</v>
      </c>
      <c r="AM134" s="51">
        <v>0.5708333333333333</v>
      </c>
      <c r="AN134" s="51">
        <v>0.21597222222222223</v>
      </c>
      <c r="AO134" s="56">
        <f t="shared" si="48"/>
        <v>23.64513888888889</v>
      </c>
      <c r="AP134" s="51">
        <v>0.5715277777777777</v>
      </c>
      <c r="AQ134" s="51">
        <v>0.21597222222222223</v>
      </c>
      <c r="AR134" s="56">
        <f t="shared" si="49"/>
        <v>23.644444444444446</v>
      </c>
      <c r="AS134" s="51">
        <v>0.5708333333333333</v>
      </c>
      <c r="AT134" s="51">
        <v>0.21597222222222223</v>
      </c>
      <c r="AU134" s="56">
        <f t="shared" si="52"/>
        <v>23.64513888888889</v>
      </c>
      <c r="AV134" s="51"/>
      <c r="AW134" s="51"/>
      <c r="AX134" s="56">
        <f t="shared" si="50"/>
      </c>
      <c r="AY134" s="51">
        <v>0.5694444444444444</v>
      </c>
      <c r="AZ134" s="51">
        <v>0.21736111111111112</v>
      </c>
      <c r="BA134" s="56">
        <f t="shared" si="51"/>
        <v>23.647916666666667</v>
      </c>
      <c r="BB134" s="51">
        <v>0.03125</v>
      </c>
      <c r="BC134" s="51">
        <v>0.20833333333333334</v>
      </c>
      <c r="BD134" s="56">
        <f t="shared" si="44"/>
        <v>0.17708333333333334</v>
      </c>
      <c r="BE134" s="136">
        <f t="shared" si="71"/>
        <v>0</v>
      </c>
      <c r="BF134" s="51">
        <v>0.03125</v>
      </c>
      <c r="BG134" s="51">
        <v>0.20833333333333334</v>
      </c>
      <c r="BH134" s="56">
        <f t="shared" si="45"/>
        <v>0.17708333333333334</v>
      </c>
      <c r="BI134" s="136">
        <f t="shared" si="72"/>
        <v>0</v>
      </c>
      <c r="BJ134" s="58">
        <v>7</v>
      </c>
      <c r="BK134" s="59">
        <v>0.045023148148148145</v>
      </c>
      <c r="BL134" s="59">
        <v>0.055636574074074074</v>
      </c>
      <c r="BM134" s="60">
        <f t="shared" si="73"/>
        <v>0.010613425925925929</v>
      </c>
      <c r="BN134" s="207">
        <v>110</v>
      </c>
      <c r="BO134" s="207">
        <v>2</v>
      </c>
      <c r="BP134" s="215" t="s">
        <v>474</v>
      </c>
      <c r="BQ134" s="44" t="s">
        <v>489</v>
      </c>
      <c r="BR134" s="44" t="s">
        <v>489</v>
      </c>
      <c r="BS134" s="44" t="s">
        <v>102</v>
      </c>
      <c r="BT134" s="44" t="s">
        <v>63</v>
      </c>
      <c r="BU134" s="44" t="s">
        <v>63</v>
      </c>
      <c r="BV134" s="44" t="s">
        <v>63</v>
      </c>
      <c r="BW134" s="44" t="s">
        <v>63</v>
      </c>
      <c r="BX134" s="44"/>
      <c r="BY134" s="53"/>
      <c r="BZ134" s="44"/>
      <c r="CA134" s="45" t="s">
        <v>86</v>
      </c>
      <c r="CB134" s="44" t="s">
        <v>102</v>
      </c>
      <c r="CC134" s="44" t="s">
        <v>63</v>
      </c>
      <c r="CD134" s="44" t="s">
        <v>63</v>
      </c>
      <c r="CE134" s="44" t="s">
        <v>63</v>
      </c>
      <c r="CF134" s="44" t="s">
        <v>63</v>
      </c>
      <c r="CG134" s="44" t="s">
        <v>679</v>
      </c>
      <c r="CH134" s="203"/>
    </row>
    <row r="135" spans="1:88" ht="22.5">
      <c r="A135" s="48">
        <v>7</v>
      </c>
      <c r="B135" s="45">
        <v>10</v>
      </c>
      <c r="C135" s="50" t="s">
        <v>87</v>
      </c>
      <c r="D135" s="51">
        <v>0.10416666666666667</v>
      </c>
      <c r="E135" s="224" t="s">
        <v>304</v>
      </c>
      <c r="F135" s="51">
        <v>0.20833333333333334</v>
      </c>
      <c r="G135" s="51" t="s">
        <v>59</v>
      </c>
      <c r="H135" s="52">
        <f t="shared" si="65"/>
        <v>147</v>
      </c>
      <c r="I135" s="51">
        <v>0.125</v>
      </c>
      <c r="J135" s="231" t="s">
        <v>304</v>
      </c>
      <c r="K135" s="51">
        <v>0.20833333333333334</v>
      </c>
      <c r="L135" s="51">
        <v>0.08333333333333334</v>
      </c>
      <c r="M135" s="90">
        <v>0.5722222222222222</v>
      </c>
      <c r="N135" s="240" t="s">
        <v>305</v>
      </c>
      <c r="O135" s="90">
        <v>0.2152777777777778</v>
      </c>
      <c r="P135" s="90">
        <f t="shared" si="58"/>
        <v>23.643055555555556</v>
      </c>
      <c r="Q135" s="80">
        <v>0.9715277777777778</v>
      </c>
      <c r="R135" s="224" t="s">
        <v>305</v>
      </c>
      <c r="S135" s="51">
        <f t="shared" si="56"/>
        <v>0.2152777777777778</v>
      </c>
      <c r="T135" s="51">
        <f t="shared" si="59"/>
        <v>23.243750000000002</v>
      </c>
      <c r="U135" s="80">
        <v>0.05833333333333333</v>
      </c>
      <c r="V135" s="224" t="s">
        <v>305</v>
      </c>
      <c r="W135" s="51">
        <f t="shared" si="60"/>
        <v>0.2152777777777778</v>
      </c>
      <c r="X135" s="51">
        <f t="shared" si="61"/>
        <v>0.15694444444444447</v>
      </c>
      <c r="Y135" s="53">
        <v>0.5722222222222222</v>
      </c>
      <c r="Z135" s="53">
        <f t="shared" si="63"/>
        <v>0.2152777777777778</v>
      </c>
      <c r="AA135" s="53">
        <f t="shared" si="64"/>
        <v>0.6430555555555555</v>
      </c>
      <c r="AB135" s="53">
        <f t="shared" si="66"/>
        <v>0.6868055555555556</v>
      </c>
      <c r="AC135" s="53">
        <f t="shared" si="67"/>
        <v>0.3402777777777778</v>
      </c>
      <c r="AD135" s="54">
        <f t="shared" si="68"/>
        <v>23.653472222222224</v>
      </c>
      <c r="AE135" s="64">
        <v>0.10416666666666667</v>
      </c>
      <c r="AF135" s="51">
        <v>0.20833333333333334</v>
      </c>
      <c r="AG135" s="56">
        <f t="shared" si="46"/>
        <v>0.10416666666666667</v>
      </c>
      <c r="AH135" s="136">
        <f t="shared" si="69"/>
        <v>0</v>
      </c>
      <c r="AI135" s="51">
        <v>0.10416666666666667</v>
      </c>
      <c r="AJ135" s="51">
        <v>0.20833333333333334</v>
      </c>
      <c r="AK135" s="56">
        <f t="shared" si="47"/>
        <v>0.10416666666666667</v>
      </c>
      <c r="AL135" s="136">
        <f t="shared" si="70"/>
        <v>0</v>
      </c>
      <c r="AM135" s="51">
        <v>0.5722222222222222</v>
      </c>
      <c r="AN135" s="51">
        <v>0.2152777777777778</v>
      </c>
      <c r="AO135" s="56">
        <f t="shared" si="48"/>
        <v>23.643055555555556</v>
      </c>
      <c r="AP135" s="51">
        <v>0.5722222222222222</v>
      </c>
      <c r="AQ135" s="51">
        <v>0.21458333333333335</v>
      </c>
      <c r="AR135" s="56">
        <f t="shared" si="49"/>
        <v>23.64236111111111</v>
      </c>
      <c r="AS135" s="51">
        <v>0.5722222222222222</v>
      </c>
      <c r="AT135" s="51">
        <v>0.2152777777777778</v>
      </c>
      <c r="AU135" s="56">
        <f t="shared" si="52"/>
        <v>23.643055555555556</v>
      </c>
      <c r="AV135" s="51"/>
      <c r="AW135" s="51"/>
      <c r="AX135" s="56">
        <f t="shared" si="50"/>
      </c>
      <c r="AY135" s="51">
        <v>0.5694444444444444</v>
      </c>
      <c r="AZ135" s="51">
        <v>0.21597222222222223</v>
      </c>
      <c r="BA135" s="56">
        <f t="shared" si="51"/>
        <v>23.64652777777778</v>
      </c>
      <c r="BB135" s="51">
        <v>0.125</v>
      </c>
      <c r="BC135" s="51">
        <v>0.20833333333333334</v>
      </c>
      <c r="BD135" s="56">
        <f t="shared" si="44"/>
        <v>0.08333333333333334</v>
      </c>
      <c r="BE135" s="136">
        <f t="shared" si="71"/>
        <v>0</v>
      </c>
      <c r="BF135" s="51">
        <v>0.125</v>
      </c>
      <c r="BG135" s="51">
        <v>0.20833333333333334</v>
      </c>
      <c r="BH135" s="56">
        <f t="shared" si="45"/>
        <v>0.08333333333333334</v>
      </c>
      <c r="BI135" s="136">
        <f t="shared" si="72"/>
        <v>0</v>
      </c>
      <c r="BJ135" s="58">
        <v>7</v>
      </c>
      <c r="BK135" s="59">
        <v>0.055636574074074074</v>
      </c>
      <c r="BL135" s="59">
        <v>0.06622685185185186</v>
      </c>
      <c r="BM135" s="60">
        <f t="shared" si="73"/>
        <v>0.010590277777777782</v>
      </c>
      <c r="BN135" s="207" t="s">
        <v>681</v>
      </c>
      <c r="BO135" s="207" t="s">
        <v>682</v>
      </c>
      <c r="BP135" s="215" t="s">
        <v>683</v>
      </c>
      <c r="BQ135" s="44" t="s">
        <v>489</v>
      </c>
      <c r="BR135" s="44" t="s">
        <v>684</v>
      </c>
      <c r="BS135" s="44" t="s">
        <v>62</v>
      </c>
      <c r="BT135" s="44" t="s">
        <v>63</v>
      </c>
      <c r="BU135" s="44" t="s">
        <v>63</v>
      </c>
      <c r="BV135" s="44" t="s">
        <v>63</v>
      </c>
      <c r="BW135" s="44" t="s">
        <v>63</v>
      </c>
      <c r="BX135" s="44" t="s">
        <v>64</v>
      </c>
      <c r="BY135" s="99" t="s">
        <v>685</v>
      </c>
      <c r="BZ135" s="44"/>
      <c r="CA135" s="45" t="s">
        <v>66</v>
      </c>
      <c r="CB135" s="44" t="s">
        <v>62</v>
      </c>
      <c r="CC135" s="44" t="s">
        <v>63</v>
      </c>
      <c r="CD135" s="44" t="s">
        <v>63</v>
      </c>
      <c r="CE135" s="44" t="s">
        <v>63</v>
      </c>
      <c r="CF135" s="44" t="s">
        <v>63</v>
      </c>
      <c r="CG135" s="44" t="s">
        <v>679</v>
      </c>
      <c r="CH135" s="203" t="s">
        <v>686</v>
      </c>
      <c r="CI135" s="65">
        <v>0.6534722222222222</v>
      </c>
      <c r="CJ135" s="65"/>
    </row>
    <row r="136" spans="1:88" ht="22.5">
      <c r="A136" s="48">
        <v>7</v>
      </c>
      <c r="B136" s="45">
        <v>11</v>
      </c>
      <c r="C136" s="50" t="s">
        <v>90</v>
      </c>
      <c r="D136" s="51"/>
      <c r="E136" s="224" t="s">
        <v>60</v>
      </c>
      <c r="F136" s="51"/>
      <c r="G136" s="51"/>
      <c r="H136" s="52">
        <f t="shared" si="65"/>
      </c>
      <c r="I136" s="51"/>
      <c r="J136" s="231" t="s">
        <v>60</v>
      </c>
      <c r="K136" s="51"/>
      <c r="L136" s="51" t="s">
        <v>60</v>
      </c>
      <c r="M136" s="90">
        <v>0.5729166666666666</v>
      </c>
      <c r="N136" s="240" t="s">
        <v>306</v>
      </c>
      <c r="O136" s="90">
        <v>0.21458333333333335</v>
      </c>
      <c r="P136" s="90">
        <f t="shared" si="58"/>
        <v>23.641666666666666</v>
      </c>
      <c r="Q136" s="80">
        <v>0.024999999999999998</v>
      </c>
      <c r="R136" s="224" t="s">
        <v>306</v>
      </c>
      <c r="S136" s="51">
        <f t="shared" si="56"/>
        <v>0.21458333333333335</v>
      </c>
      <c r="T136" s="51">
        <f t="shared" si="59"/>
        <v>0.18958333333333335</v>
      </c>
      <c r="U136" s="80">
        <v>0.11458333333333333</v>
      </c>
      <c r="V136" s="224" t="s">
        <v>306</v>
      </c>
      <c r="W136" s="51">
        <f t="shared" si="60"/>
        <v>0.21458333333333335</v>
      </c>
      <c r="X136" s="51">
        <f t="shared" si="61"/>
        <v>0.10000000000000002</v>
      </c>
      <c r="Y136" s="53">
        <f t="shared" si="62"/>
        <v>0.5729166666666666</v>
      </c>
      <c r="Z136" s="53">
        <f t="shared" si="63"/>
        <v>0.21458333333333335</v>
      </c>
      <c r="AA136" s="53">
        <f t="shared" si="64"/>
        <v>0.6416666666666667</v>
      </c>
      <c r="AB136" s="53">
        <f t="shared" si="66"/>
        <v>0.6875</v>
      </c>
      <c r="AC136" s="53">
        <f t="shared" si="67"/>
        <v>0.33958333333333335</v>
      </c>
      <c r="AD136" s="54">
        <f t="shared" si="68"/>
        <v>23.652083333333334</v>
      </c>
      <c r="AE136" s="64" t="s">
        <v>688</v>
      </c>
      <c r="AF136" s="51" t="s">
        <v>688</v>
      </c>
      <c r="AG136" s="56" t="str">
        <f t="shared" si="46"/>
        <v>-</v>
      </c>
      <c r="AH136" s="136">
        <f t="shared" si="69"/>
        <v>0</v>
      </c>
      <c r="AI136" s="51" t="s">
        <v>688</v>
      </c>
      <c r="AJ136" s="51" t="s">
        <v>688</v>
      </c>
      <c r="AK136" s="56" t="str">
        <f t="shared" si="47"/>
        <v>-</v>
      </c>
      <c r="AL136" s="136">
        <f t="shared" si="70"/>
        <v>0</v>
      </c>
      <c r="AM136" s="51">
        <v>0.5729166666666666</v>
      </c>
      <c r="AN136" s="51">
        <v>0.2138888888888889</v>
      </c>
      <c r="AO136" s="56">
        <f t="shared" si="48"/>
        <v>23.64097222222222</v>
      </c>
      <c r="AP136" s="51">
        <v>0.576388888888889</v>
      </c>
      <c r="AQ136" s="51">
        <v>0.2138888888888889</v>
      </c>
      <c r="AR136" s="56">
        <f t="shared" si="49"/>
        <v>23.6375</v>
      </c>
      <c r="AS136" s="51">
        <v>0.5736111111111112</v>
      </c>
      <c r="AT136" s="51">
        <v>0.2138888888888889</v>
      </c>
      <c r="AU136" s="56">
        <f t="shared" si="52"/>
        <v>23.640277777777776</v>
      </c>
      <c r="AV136" s="51"/>
      <c r="AW136" s="51"/>
      <c r="AX136" s="56">
        <f t="shared" si="50"/>
      </c>
      <c r="AY136" s="51">
        <v>0.5729166666666666</v>
      </c>
      <c r="AZ136" s="51">
        <v>0.2152777777777778</v>
      </c>
      <c r="BA136" s="56">
        <f t="shared" si="51"/>
        <v>23.64236111111111</v>
      </c>
      <c r="BB136" s="51" t="s">
        <v>688</v>
      </c>
      <c r="BC136" s="51" t="s">
        <v>688</v>
      </c>
      <c r="BD136" s="56" t="str">
        <f t="shared" si="44"/>
        <v>-</v>
      </c>
      <c r="BE136" s="136">
        <f t="shared" si="71"/>
        <v>0</v>
      </c>
      <c r="BF136" s="51" t="s">
        <v>688</v>
      </c>
      <c r="BG136" s="51" t="s">
        <v>688</v>
      </c>
      <c r="BH136" s="56" t="str">
        <f t="shared" si="45"/>
        <v>-</v>
      </c>
      <c r="BI136" s="136">
        <f t="shared" si="72"/>
        <v>0</v>
      </c>
      <c r="BJ136" s="58">
        <v>7</v>
      </c>
      <c r="BK136" s="59">
        <v>0.06622685185185186</v>
      </c>
      <c r="BL136" s="59">
        <v>0.07675925925925926</v>
      </c>
      <c r="BM136" s="60">
        <f t="shared" si="73"/>
        <v>0.010532407407407407</v>
      </c>
      <c r="BN136" s="207" t="s">
        <v>690</v>
      </c>
      <c r="BO136" s="207" t="s">
        <v>691</v>
      </c>
      <c r="BP136" s="215" t="s">
        <v>458</v>
      </c>
      <c r="BQ136" s="44" t="s">
        <v>489</v>
      </c>
      <c r="BR136" s="44" t="s">
        <v>489</v>
      </c>
      <c r="BS136" s="44" t="s">
        <v>102</v>
      </c>
      <c r="BT136" s="44" t="s">
        <v>63</v>
      </c>
      <c r="BU136" s="44" t="s">
        <v>63</v>
      </c>
      <c r="BV136" s="44" t="s">
        <v>63</v>
      </c>
      <c r="BW136" s="44" t="s">
        <v>63</v>
      </c>
      <c r="BX136" s="44" t="s">
        <v>85</v>
      </c>
      <c r="BY136" s="53"/>
      <c r="BZ136" s="44"/>
      <c r="CA136" s="45" t="s">
        <v>86</v>
      </c>
      <c r="CB136" s="44" t="s">
        <v>514</v>
      </c>
      <c r="CC136" s="44" t="s">
        <v>63</v>
      </c>
      <c r="CD136" s="44" t="s">
        <v>63</v>
      </c>
      <c r="CE136" s="44" t="s">
        <v>63</v>
      </c>
      <c r="CF136" s="44" t="s">
        <v>63</v>
      </c>
      <c r="CG136" s="44" t="s">
        <v>679</v>
      </c>
      <c r="CH136" s="62" t="s">
        <v>689</v>
      </c>
      <c r="CJ136" s="65">
        <v>0.034722222222222224</v>
      </c>
    </row>
    <row r="137" spans="1:86" ht="33.75">
      <c r="A137" s="48">
        <v>7</v>
      </c>
      <c r="B137" s="45">
        <v>12</v>
      </c>
      <c r="C137" s="50" t="s">
        <v>57</v>
      </c>
      <c r="D137" s="51"/>
      <c r="E137" s="224" t="s">
        <v>60</v>
      </c>
      <c r="F137" s="51"/>
      <c r="G137" s="51"/>
      <c r="H137" s="52">
        <f t="shared" si="65"/>
      </c>
      <c r="I137" s="51"/>
      <c r="J137" s="231" t="s">
        <v>60</v>
      </c>
      <c r="K137" s="51"/>
      <c r="L137" s="51" t="s">
        <v>60</v>
      </c>
      <c r="M137" s="90">
        <v>0.5743055555555555</v>
      </c>
      <c r="N137" s="240" t="s">
        <v>307</v>
      </c>
      <c r="O137" s="90">
        <v>0.21319444444444444</v>
      </c>
      <c r="P137" s="90">
        <f t="shared" si="58"/>
        <v>23.63888888888889</v>
      </c>
      <c r="Q137" s="80">
        <v>0.06736111111111111</v>
      </c>
      <c r="R137" s="224" t="s">
        <v>307</v>
      </c>
      <c r="S137" s="51">
        <f t="shared" si="56"/>
        <v>0.21319444444444444</v>
      </c>
      <c r="T137" s="51">
        <f t="shared" si="59"/>
        <v>0.14583333333333331</v>
      </c>
      <c r="U137" s="80">
        <v>0.15625</v>
      </c>
      <c r="V137" s="224" t="s">
        <v>307</v>
      </c>
      <c r="W137" s="51">
        <f t="shared" si="60"/>
        <v>0.21319444444444444</v>
      </c>
      <c r="X137" s="51">
        <f t="shared" si="61"/>
        <v>0.056944444444444436</v>
      </c>
      <c r="Y137" s="53">
        <f t="shared" si="62"/>
        <v>0.5743055555555555</v>
      </c>
      <c r="Z137" s="53">
        <f t="shared" si="63"/>
        <v>0.21319444444444444</v>
      </c>
      <c r="AA137" s="53">
        <f t="shared" si="64"/>
        <v>0.638888888888889</v>
      </c>
      <c r="AB137" s="53">
        <f t="shared" si="66"/>
        <v>0.6888888888888889</v>
      </c>
      <c r="AC137" s="53">
        <f t="shared" si="67"/>
        <v>0.33819444444444446</v>
      </c>
      <c r="AD137" s="54">
        <f t="shared" si="68"/>
        <v>23.649305555555554</v>
      </c>
      <c r="AE137" s="64" t="s">
        <v>692</v>
      </c>
      <c r="AF137" s="51" t="s">
        <v>692</v>
      </c>
      <c r="AG137" s="56" t="str">
        <f t="shared" si="46"/>
        <v>-</v>
      </c>
      <c r="AH137" s="136">
        <f t="shared" si="69"/>
        <v>0</v>
      </c>
      <c r="AI137" s="51" t="s">
        <v>692</v>
      </c>
      <c r="AJ137" s="51" t="s">
        <v>692</v>
      </c>
      <c r="AK137" s="56" t="str">
        <f t="shared" si="47"/>
        <v>-</v>
      </c>
      <c r="AL137" s="136">
        <f t="shared" si="70"/>
        <v>0</v>
      </c>
      <c r="AM137" s="51">
        <v>0.5743055555555555</v>
      </c>
      <c r="AN137" s="51">
        <v>0.8958333333333334</v>
      </c>
      <c r="AO137" s="56">
        <f t="shared" si="48"/>
        <v>0.32152777777777786</v>
      </c>
      <c r="AP137" s="51">
        <v>0.5750000000000001</v>
      </c>
      <c r="AQ137" s="51">
        <v>0.8951388888888889</v>
      </c>
      <c r="AR137" s="56">
        <f t="shared" si="49"/>
        <v>0.32013888888888886</v>
      </c>
      <c r="AS137" s="51" t="s">
        <v>694</v>
      </c>
      <c r="AT137" s="51" t="s">
        <v>694</v>
      </c>
      <c r="AU137" s="56" t="str">
        <f t="shared" si="52"/>
        <v>-</v>
      </c>
      <c r="AV137" s="51"/>
      <c r="AW137" s="51"/>
      <c r="AX137" s="56">
        <f t="shared" si="50"/>
      </c>
      <c r="AY137" s="51">
        <v>0.5729166666666666</v>
      </c>
      <c r="AZ137" s="51">
        <v>0.782638888888889</v>
      </c>
      <c r="BA137" s="56">
        <f t="shared" si="51"/>
        <v>0.20972222222222237</v>
      </c>
      <c r="BB137" s="51" t="s">
        <v>692</v>
      </c>
      <c r="BC137" s="51" t="s">
        <v>692</v>
      </c>
      <c r="BD137" s="56" t="str">
        <f t="shared" si="44"/>
        <v>-</v>
      </c>
      <c r="BE137" s="136">
        <f t="shared" si="71"/>
        <v>0</v>
      </c>
      <c r="BF137" s="51" t="s">
        <v>692</v>
      </c>
      <c r="BG137" s="51" t="s">
        <v>692</v>
      </c>
      <c r="BH137" s="56" t="str">
        <f t="shared" si="45"/>
        <v>-</v>
      </c>
      <c r="BI137" s="136">
        <f t="shared" si="72"/>
        <v>0</v>
      </c>
      <c r="BJ137" s="58">
        <v>7</v>
      </c>
      <c r="BK137" s="59">
        <v>0.07675925925925926</v>
      </c>
      <c r="BL137" s="59">
        <v>0.08019675925925926</v>
      </c>
      <c r="BM137" s="60">
        <f t="shared" si="73"/>
        <v>0.003437499999999996</v>
      </c>
      <c r="BN137" s="207" t="s">
        <v>696</v>
      </c>
      <c r="BO137" s="207" t="s">
        <v>698</v>
      </c>
      <c r="BP137" s="215" t="s">
        <v>458</v>
      </c>
      <c r="BQ137" s="44" t="s">
        <v>489</v>
      </c>
      <c r="BR137" s="44" t="s">
        <v>693</v>
      </c>
      <c r="BS137" s="44" t="s">
        <v>62</v>
      </c>
      <c r="BT137" s="44" t="s">
        <v>63</v>
      </c>
      <c r="BU137" s="44" t="s">
        <v>63</v>
      </c>
      <c r="BV137" s="44" t="s">
        <v>63</v>
      </c>
      <c r="BW137" s="44" t="s">
        <v>63</v>
      </c>
      <c r="BX137" s="44" t="s">
        <v>85</v>
      </c>
      <c r="BY137" s="53"/>
      <c r="BZ137" s="44"/>
      <c r="CA137" s="45"/>
      <c r="CB137" s="44" t="s">
        <v>102</v>
      </c>
      <c r="CC137" s="44" t="s">
        <v>63</v>
      </c>
      <c r="CD137" s="44" t="s">
        <v>63</v>
      </c>
      <c r="CE137" s="44" t="s">
        <v>63</v>
      </c>
      <c r="CF137" s="44" t="s">
        <v>63</v>
      </c>
      <c r="CG137" s="44" t="s">
        <v>679</v>
      </c>
      <c r="CH137" s="62" t="s">
        <v>695</v>
      </c>
    </row>
    <row r="138" spans="1:86" ht="13.5">
      <c r="A138" s="48">
        <v>7</v>
      </c>
      <c r="B138" s="45">
        <v>13</v>
      </c>
      <c r="C138" s="50" t="s">
        <v>67</v>
      </c>
      <c r="D138" s="51"/>
      <c r="E138" s="224" t="s">
        <v>60</v>
      </c>
      <c r="F138" s="51"/>
      <c r="G138" s="51"/>
      <c r="H138" s="52">
        <f t="shared" si="65"/>
      </c>
      <c r="I138" s="51"/>
      <c r="J138" s="231" t="s">
        <v>60</v>
      </c>
      <c r="K138" s="51"/>
      <c r="L138" s="51" t="s">
        <v>60</v>
      </c>
      <c r="M138" s="90">
        <v>0.5756944444444444</v>
      </c>
      <c r="N138" s="240" t="s">
        <v>308</v>
      </c>
      <c r="O138" s="90">
        <v>0.2125</v>
      </c>
      <c r="P138" s="90">
        <f t="shared" si="58"/>
        <v>23.636805555555554</v>
      </c>
      <c r="Q138" s="80">
        <v>0.09791666666666667</v>
      </c>
      <c r="R138" s="224" t="s">
        <v>308</v>
      </c>
      <c r="S138" s="51">
        <f t="shared" si="56"/>
        <v>0.2125</v>
      </c>
      <c r="T138" s="51">
        <f t="shared" si="59"/>
        <v>0.11458333333333333</v>
      </c>
      <c r="U138" s="80">
        <v>0.1826388888888889</v>
      </c>
      <c r="V138" s="224" t="s">
        <v>308</v>
      </c>
      <c r="W138" s="51">
        <f t="shared" si="60"/>
        <v>0.2125</v>
      </c>
      <c r="X138" s="51">
        <f t="shared" si="61"/>
        <v>0.02986111111111109</v>
      </c>
      <c r="Y138" s="53">
        <f t="shared" si="62"/>
        <v>0.5756944444444444</v>
      </c>
      <c r="Z138" s="53">
        <f t="shared" si="63"/>
        <v>0.2125</v>
      </c>
      <c r="AA138" s="53">
        <f t="shared" si="64"/>
        <v>0.6368055555555555</v>
      </c>
      <c r="AB138" s="53">
        <f t="shared" si="66"/>
        <v>0.6902777777777778</v>
      </c>
      <c r="AC138" s="53">
        <f t="shared" si="67"/>
        <v>0.3375</v>
      </c>
      <c r="AD138" s="54">
        <f t="shared" si="68"/>
        <v>23.647222222222222</v>
      </c>
      <c r="AE138" s="64" t="s">
        <v>692</v>
      </c>
      <c r="AF138" s="51" t="s">
        <v>692</v>
      </c>
      <c r="AG138" s="56" t="str">
        <f t="shared" si="46"/>
        <v>-</v>
      </c>
      <c r="AH138" s="136">
        <f t="shared" si="69"/>
        <v>0</v>
      </c>
      <c r="AI138" s="64" t="s">
        <v>692</v>
      </c>
      <c r="AJ138" s="51" t="s">
        <v>692</v>
      </c>
      <c r="AK138" s="56" t="str">
        <f t="shared" si="47"/>
        <v>-</v>
      </c>
      <c r="AL138" s="136">
        <f t="shared" si="70"/>
        <v>0</v>
      </c>
      <c r="AM138" s="51">
        <v>0.10486111111111111</v>
      </c>
      <c r="AN138" s="51">
        <v>0.21180555555555555</v>
      </c>
      <c r="AO138" s="56">
        <f t="shared" si="48"/>
        <v>0.10694444444444444</v>
      </c>
      <c r="AP138" s="51">
        <v>0.10555555555555556</v>
      </c>
      <c r="AQ138" s="51">
        <v>0.21180555555555555</v>
      </c>
      <c r="AR138" s="56">
        <f t="shared" si="49"/>
        <v>0.10625</v>
      </c>
      <c r="AS138" s="51">
        <v>0.19236111111111112</v>
      </c>
      <c r="AT138" s="51">
        <v>0.21180555555555555</v>
      </c>
      <c r="AU138" s="56">
        <f t="shared" si="52"/>
        <v>0.01944444444444443</v>
      </c>
      <c r="AV138" s="51"/>
      <c r="AW138" s="51"/>
      <c r="AX138" s="56">
        <f t="shared" si="50"/>
      </c>
      <c r="AY138" s="51">
        <v>0.576388888888889</v>
      </c>
      <c r="AZ138" s="51">
        <v>0.21458333333333335</v>
      </c>
      <c r="BA138" s="56">
        <f t="shared" si="51"/>
        <v>23.638194444444444</v>
      </c>
      <c r="BB138" s="64" t="s">
        <v>692</v>
      </c>
      <c r="BC138" s="51" t="s">
        <v>692</v>
      </c>
      <c r="BD138" s="56" t="str">
        <f t="shared" si="44"/>
        <v>-</v>
      </c>
      <c r="BE138" s="136">
        <f t="shared" si="71"/>
        <v>0</v>
      </c>
      <c r="BF138" s="64" t="s">
        <v>692</v>
      </c>
      <c r="BG138" s="51" t="s">
        <v>692</v>
      </c>
      <c r="BH138" s="56" t="str">
        <f t="shared" si="45"/>
        <v>-</v>
      </c>
      <c r="BI138" s="136">
        <f t="shared" si="72"/>
        <v>0</v>
      </c>
      <c r="BJ138" s="58">
        <v>7</v>
      </c>
      <c r="BK138" s="59">
        <v>0.08019675925925926</v>
      </c>
      <c r="BL138" s="59">
        <v>0.09064814814814814</v>
      </c>
      <c r="BM138" s="60">
        <f t="shared" si="73"/>
        <v>0.010451388888888885</v>
      </c>
      <c r="BN138" s="207" t="s">
        <v>697</v>
      </c>
      <c r="BO138" s="207" t="s">
        <v>699</v>
      </c>
      <c r="BP138" s="215" t="s">
        <v>458</v>
      </c>
      <c r="BQ138" s="44" t="s">
        <v>489</v>
      </c>
      <c r="BR138" s="44" t="s">
        <v>700</v>
      </c>
      <c r="BS138" s="44" t="s">
        <v>102</v>
      </c>
      <c r="BT138" s="44" t="s">
        <v>63</v>
      </c>
      <c r="BU138" s="44" t="s">
        <v>63</v>
      </c>
      <c r="BV138" s="44" t="s">
        <v>63</v>
      </c>
      <c r="BW138" s="44" t="s">
        <v>63</v>
      </c>
      <c r="BX138" s="44" t="s">
        <v>85</v>
      </c>
      <c r="BY138" s="53"/>
      <c r="BZ138" s="44"/>
      <c r="CA138" s="45" t="s">
        <v>86</v>
      </c>
      <c r="CB138" s="44" t="s">
        <v>102</v>
      </c>
      <c r="CC138" s="44" t="s">
        <v>63</v>
      </c>
      <c r="CD138" s="44" t="s">
        <v>63</v>
      </c>
      <c r="CE138" s="44" t="s">
        <v>63</v>
      </c>
      <c r="CF138" s="44" t="s">
        <v>63</v>
      </c>
      <c r="CG138" s="44" t="s">
        <v>679</v>
      </c>
      <c r="CH138" s="62" t="s">
        <v>701</v>
      </c>
    </row>
    <row r="139" spans="1:86" ht="22.5">
      <c r="A139" s="48">
        <v>7</v>
      </c>
      <c r="B139" s="45">
        <v>14</v>
      </c>
      <c r="C139" s="50" t="s">
        <v>74</v>
      </c>
      <c r="D139" s="51"/>
      <c r="E139" s="224" t="s">
        <v>60</v>
      </c>
      <c r="F139" s="51"/>
      <c r="G139" s="51"/>
      <c r="H139" s="52">
        <f t="shared" si="65"/>
      </c>
      <c r="I139" s="51"/>
      <c r="J139" s="231" t="s">
        <v>60</v>
      </c>
      <c r="K139" s="51"/>
      <c r="L139" s="51" t="s">
        <v>60</v>
      </c>
      <c r="M139" s="97">
        <v>0.5770833333333333</v>
      </c>
      <c r="N139" s="241" t="s">
        <v>309</v>
      </c>
      <c r="O139" s="97">
        <v>0.2111111111111111</v>
      </c>
      <c r="P139" s="90">
        <f t="shared" si="58"/>
        <v>23.634027777777778</v>
      </c>
      <c r="Q139" s="87" t="s">
        <v>421</v>
      </c>
      <c r="R139" s="238" t="s">
        <v>309</v>
      </c>
      <c r="S139" s="87" t="s">
        <v>426</v>
      </c>
      <c r="T139" s="88" t="s">
        <v>416</v>
      </c>
      <c r="U139" s="89">
        <v>0.19791666666666666</v>
      </c>
      <c r="V139" s="238" t="s">
        <v>309</v>
      </c>
      <c r="W139" s="51">
        <f t="shared" si="60"/>
        <v>0.2111111111111111</v>
      </c>
      <c r="X139" s="85">
        <f t="shared" si="61"/>
        <v>0.013194444444444453</v>
      </c>
      <c r="Y139" s="53">
        <f t="shared" si="62"/>
        <v>0.5770833333333333</v>
      </c>
      <c r="Z139" s="53">
        <f t="shared" si="63"/>
        <v>0.2111111111111111</v>
      </c>
      <c r="AA139" s="53">
        <f t="shared" si="64"/>
        <v>0.6340277777777777</v>
      </c>
      <c r="AB139" s="53">
        <f t="shared" si="66"/>
        <v>0.6916666666666667</v>
      </c>
      <c r="AC139" s="53">
        <f t="shared" si="67"/>
        <v>0.33611111111111114</v>
      </c>
      <c r="AD139" s="54">
        <f t="shared" si="68"/>
        <v>23.644444444444446</v>
      </c>
      <c r="AE139" s="64" t="s">
        <v>702</v>
      </c>
      <c r="AF139" s="51" t="s">
        <v>702</v>
      </c>
      <c r="AG139" s="56" t="str">
        <f t="shared" si="46"/>
        <v>-</v>
      </c>
      <c r="AH139" s="136">
        <f t="shared" si="69"/>
        <v>0</v>
      </c>
      <c r="AI139" s="51" t="s">
        <v>702</v>
      </c>
      <c r="AJ139" s="51" t="s">
        <v>702</v>
      </c>
      <c r="AK139" s="56" t="str">
        <f t="shared" si="47"/>
        <v>-</v>
      </c>
      <c r="AL139" s="136">
        <f t="shared" si="70"/>
        <v>0</v>
      </c>
      <c r="AM139" s="79" t="s">
        <v>705</v>
      </c>
      <c r="AN139" s="79" t="s">
        <v>706</v>
      </c>
      <c r="AO139" s="130" t="s">
        <v>712</v>
      </c>
      <c r="AP139" s="79" t="s">
        <v>707</v>
      </c>
      <c r="AQ139" s="79" t="s">
        <v>708</v>
      </c>
      <c r="AR139" s="130" t="s">
        <v>713</v>
      </c>
      <c r="AS139" s="51">
        <v>0.20625000000000002</v>
      </c>
      <c r="AT139" s="51">
        <v>0.21041666666666667</v>
      </c>
      <c r="AU139" s="56">
        <f t="shared" si="52"/>
        <v>0.004166666666666652</v>
      </c>
      <c r="AV139" s="51"/>
      <c r="AW139" s="51"/>
      <c r="AX139" s="56">
        <f t="shared" si="50"/>
      </c>
      <c r="AY139" s="51">
        <v>0.576388888888889</v>
      </c>
      <c r="AZ139" s="51">
        <v>0.21180555555555555</v>
      </c>
      <c r="BA139" s="56">
        <f t="shared" si="51"/>
        <v>23.635416666666668</v>
      </c>
      <c r="BB139" s="51" t="s">
        <v>702</v>
      </c>
      <c r="BC139" s="51" t="s">
        <v>702</v>
      </c>
      <c r="BD139" s="56" t="str">
        <f t="shared" si="44"/>
        <v>-</v>
      </c>
      <c r="BE139" s="136">
        <f t="shared" si="71"/>
        <v>0</v>
      </c>
      <c r="BF139" s="51" t="s">
        <v>702</v>
      </c>
      <c r="BG139" s="51" t="s">
        <v>702</v>
      </c>
      <c r="BH139" s="56" t="str">
        <f t="shared" si="45"/>
        <v>-</v>
      </c>
      <c r="BI139" s="136">
        <f t="shared" si="72"/>
        <v>0</v>
      </c>
      <c r="BJ139" s="58">
        <v>7</v>
      </c>
      <c r="BK139" s="59">
        <v>0.09053240740740741</v>
      </c>
      <c r="BL139" s="59">
        <v>0.10106481481481482</v>
      </c>
      <c r="BM139" s="60">
        <f t="shared" si="73"/>
        <v>0.010532407407407407</v>
      </c>
      <c r="BN139" s="207" t="s">
        <v>703</v>
      </c>
      <c r="BO139" s="207" t="s">
        <v>704</v>
      </c>
      <c r="BP139" s="215" t="s">
        <v>458</v>
      </c>
      <c r="BQ139" s="44" t="s">
        <v>489</v>
      </c>
      <c r="BR139" s="44" t="s">
        <v>489</v>
      </c>
      <c r="BS139" s="44" t="s">
        <v>62</v>
      </c>
      <c r="BT139" s="44" t="s">
        <v>63</v>
      </c>
      <c r="BU139" s="44" t="s">
        <v>63</v>
      </c>
      <c r="BV139" s="44" t="s">
        <v>63</v>
      </c>
      <c r="BW139" s="44" t="s">
        <v>63</v>
      </c>
      <c r="BX139" s="44" t="s">
        <v>85</v>
      </c>
      <c r="BY139" s="53"/>
      <c r="BZ139" s="44"/>
      <c r="CA139" s="45" t="s">
        <v>86</v>
      </c>
      <c r="CB139" s="44" t="s">
        <v>102</v>
      </c>
      <c r="CC139" s="44" t="s">
        <v>63</v>
      </c>
      <c r="CD139" s="44" t="s">
        <v>63</v>
      </c>
      <c r="CE139" s="44" t="s">
        <v>63</v>
      </c>
      <c r="CF139" s="44" t="s">
        <v>63</v>
      </c>
      <c r="CG139" s="44" t="s">
        <v>679</v>
      </c>
      <c r="CH139" s="62"/>
    </row>
    <row r="140" spans="1:86" ht="22.5">
      <c r="A140" s="48">
        <v>7</v>
      </c>
      <c r="B140" s="45">
        <v>15</v>
      </c>
      <c r="C140" s="50" t="s">
        <v>78</v>
      </c>
      <c r="D140" s="51"/>
      <c r="E140" s="224" t="s">
        <v>60</v>
      </c>
      <c r="F140" s="51"/>
      <c r="G140" s="51"/>
      <c r="H140" s="52">
        <f t="shared" si="65"/>
      </c>
      <c r="I140" s="51"/>
      <c r="J140" s="231" t="s">
        <v>60</v>
      </c>
      <c r="K140" s="51"/>
      <c r="L140" s="51" t="s">
        <v>60</v>
      </c>
      <c r="M140" s="94">
        <v>0.5784722222222222</v>
      </c>
      <c r="N140" s="240" t="s">
        <v>310</v>
      </c>
      <c r="O140" s="94">
        <v>0.20972222222222223</v>
      </c>
      <c r="P140" s="90">
        <f t="shared" si="58"/>
        <v>23.63125</v>
      </c>
      <c r="Q140" s="72" t="s">
        <v>422</v>
      </c>
      <c r="R140" s="224" t="s">
        <v>310</v>
      </c>
      <c r="S140" s="72" t="s">
        <v>427</v>
      </c>
      <c r="T140" s="79" t="s">
        <v>417</v>
      </c>
      <c r="U140" s="72" t="s">
        <v>398</v>
      </c>
      <c r="V140" s="224" t="s">
        <v>310</v>
      </c>
      <c r="W140" s="72" t="s">
        <v>404</v>
      </c>
      <c r="X140" s="72" t="s">
        <v>410</v>
      </c>
      <c r="Y140" s="53">
        <f t="shared" si="62"/>
        <v>0.5784722222222222</v>
      </c>
      <c r="Z140" s="53">
        <f t="shared" si="63"/>
        <v>0.20972222222222223</v>
      </c>
      <c r="AA140" s="53">
        <f t="shared" si="64"/>
        <v>0.63125</v>
      </c>
      <c r="AB140" s="53">
        <f t="shared" si="66"/>
        <v>0.6930555555555555</v>
      </c>
      <c r="AC140" s="53">
        <f t="shared" si="67"/>
        <v>0.33472222222222225</v>
      </c>
      <c r="AD140" s="54">
        <f t="shared" si="68"/>
        <v>23.641666666666666</v>
      </c>
      <c r="AE140" s="64" t="s">
        <v>702</v>
      </c>
      <c r="AF140" s="51" t="s">
        <v>702</v>
      </c>
      <c r="AG140" s="56" t="str">
        <f t="shared" si="46"/>
        <v>-</v>
      </c>
      <c r="AH140" s="136">
        <f t="shared" si="69"/>
        <v>0</v>
      </c>
      <c r="AI140" s="64" t="s">
        <v>702</v>
      </c>
      <c r="AJ140" s="51" t="s">
        <v>702</v>
      </c>
      <c r="AK140" s="56" t="str">
        <f t="shared" si="47"/>
        <v>-</v>
      </c>
      <c r="AL140" s="136">
        <f t="shared" si="70"/>
        <v>0</v>
      </c>
      <c r="AM140" s="79" t="s">
        <v>714</v>
      </c>
      <c r="AN140" s="79" t="s">
        <v>718</v>
      </c>
      <c r="AO140" s="130" t="s">
        <v>719</v>
      </c>
      <c r="AP140" s="79" t="s">
        <v>715</v>
      </c>
      <c r="AQ140" s="79" t="s">
        <v>717</v>
      </c>
      <c r="AR140" s="130" t="s">
        <v>720</v>
      </c>
      <c r="AS140" s="51">
        <v>0.5784722222222222</v>
      </c>
      <c r="AT140" s="51">
        <v>0.5993055555555555</v>
      </c>
      <c r="AU140" s="56">
        <f t="shared" si="52"/>
        <v>0.02083333333333337</v>
      </c>
      <c r="AV140" s="51"/>
      <c r="AW140" s="51"/>
      <c r="AX140" s="56">
        <f t="shared" si="50"/>
      </c>
      <c r="AY140" s="51">
        <v>0.5777777777777778</v>
      </c>
      <c r="AZ140" s="51">
        <v>0.2111111111111111</v>
      </c>
      <c r="BA140" s="56">
        <f t="shared" si="51"/>
        <v>23.633333333333333</v>
      </c>
      <c r="BB140" s="51" t="s">
        <v>709</v>
      </c>
      <c r="BC140" s="51" t="s">
        <v>709</v>
      </c>
      <c r="BD140" s="56" t="str">
        <f t="shared" si="44"/>
        <v>-</v>
      </c>
      <c r="BE140" s="136">
        <f t="shared" si="71"/>
        <v>0</v>
      </c>
      <c r="BF140" s="51" t="s">
        <v>709</v>
      </c>
      <c r="BG140" s="51" t="s">
        <v>709</v>
      </c>
      <c r="BH140" s="56" t="str">
        <f t="shared" si="45"/>
        <v>-</v>
      </c>
      <c r="BI140" s="136">
        <f t="shared" si="72"/>
        <v>0</v>
      </c>
      <c r="BJ140" s="58">
        <v>7</v>
      </c>
      <c r="BK140" s="59">
        <v>0.10106481481481482</v>
      </c>
      <c r="BL140" s="59">
        <v>0.10796296296296297</v>
      </c>
      <c r="BM140" s="60">
        <f t="shared" si="73"/>
        <v>0.006898148148148153</v>
      </c>
      <c r="BN140" s="207" t="s">
        <v>716</v>
      </c>
      <c r="BO140" s="207" t="s">
        <v>721</v>
      </c>
      <c r="BP140" s="215" t="s">
        <v>458</v>
      </c>
      <c r="BQ140" s="44" t="s">
        <v>489</v>
      </c>
      <c r="BR140" s="44" t="s">
        <v>710</v>
      </c>
      <c r="BS140" s="44" t="s">
        <v>514</v>
      </c>
      <c r="BT140" s="44" t="s">
        <v>63</v>
      </c>
      <c r="BU140" s="44" t="s">
        <v>63</v>
      </c>
      <c r="BV140" s="44" t="s">
        <v>63</v>
      </c>
      <c r="BW140" s="44" t="s">
        <v>63</v>
      </c>
      <c r="BX140" s="44"/>
      <c r="BY140" s="53"/>
      <c r="BZ140" s="44"/>
      <c r="CA140" s="45" t="s">
        <v>86</v>
      </c>
      <c r="CB140" s="44" t="s">
        <v>102</v>
      </c>
      <c r="CC140" s="44" t="s">
        <v>63</v>
      </c>
      <c r="CD140" s="44" t="s">
        <v>63</v>
      </c>
      <c r="CE140" s="44" t="s">
        <v>63</v>
      </c>
      <c r="CF140" s="44" t="s">
        <v>63</v>
      </c>
      <c r="CG140" s="44" t="s">
        <v>679</v>
      </c>
      <c r="CH140" s="62" t="s">
        <v>711</v>
      </c>
    </row>
    <row r="141" spans="1:87" ht="22.5">
      <c r="A141" s="48">
        <v>7</v>
      </c>
      <c r="B141" s="45">
        <v>16</v>
      </c>
      <c r="C141" s="50" t="s">
        <v>83</v>
      </c>
      <c r="D141" s="51"/>
      <c r="E141" s="224" t="s">
        <v>60</v>
      </c>
      <c r="F141" s="51"/>
      <c r="G141" s="51"/>
      <c r="H141" s="52">
        <f t="shared" si="65"/>
      </c>
      <c r="I141" s="51"/>
      <c r="J141" s="231" t="s">
        <v>60</v>
      </c>
      <c r="K141" s="51"/>
      <c r="L141" s="51" t="s">
        <v>60</v>
      </c>
      <c r="M141" s="97">
        <v>0.579861111111111</v>
      </c>
      <c r="N141" s="241" t="s">
        <v>311</v>
      </c>
      <c r="O141" s="97">
        <v>0.20833333333333334</v>
      </c>
      <c r="P141" s="90">
        <f t="shared" si="58"/>
        <v>23.62847222222222</v>
      </c>
      <c r="Q141" s="87" t="s">
        <v>423</v>
      </c>
      <c r="R141" s="238" t="s">
        <v>311</v>
      </c>
      <c r="S141" s="87" t="s">
        <v>428</v>
      </c>
      <c r="T141" s="88" t="s">
        <v>418</v>
      </c>
      <c r="U141" s="87" t="s">
        <v>399</v>
      </c>
      <c r="V141" s="238" t="s">
        <v>311</v>
      </c>
      <c r="W141" s="87" t="s">
        <v>405</v>
      </c>
      <c r="X141" s="87" t="s">
        <v>411</v>
      </c>
      <c r="Y141" s="53">
        <f t="shared" si="62"/>
        <v>0.579861111111111</v>
      </c>
      <c r="Z141" s="53">
        <f t="shared" si="63"/>
        <v>0.20833333333333334</v>
      </c>
      <c r="AA141" s="53">
        <f t="shared" si="64"/>
        <v>0.6284722222222222</v>
      </c>
      <c r="AB141" s="53">
        <f t="shared" si="66"/>
        <v>0.6944444444444444</v>
      </c>
      <c r="AC141" s="53">
        <f t="shared" si="67"/>
        <v>0.33333333333333337</v>
      </c>
      <c r="AD141" s="54">
        <f t="shared" si="68"/>
        <v>23.63888888888889</v>
      </c>
      <c r="AE141" s="64" t="s">
        <v>723</v>
      </c>
      <c r="AF141" s="51" t="s">
        <v>723</v>
      </c>
      <c r="AG141" s="56" t="str">
        <f t="shared" si="46"/>
        <v>-</v>
      </c>
      <c r="AH141" s="136">
        <f t="shared" si="69"/>
        <v>0</v>
      </c>
      <c r="AI141" s="51" t="s">
        <v>723</v>
      </c>
      <c r="AJ141" s="51" t="s">
        <v>723</v>
      </c>
      <c r="AK141" s="56" t="str">
        <f t="shared" si="47"/>
        <v>-</v>
      </c>
      <c r="AL141" s="136">
        <f t="shared" si="70"/>
        <v>0</v>
      </c>
      <c r="AM141" s="79" t="s">
        <v>727</v>
      </c>
      <c r="AN141" s="79" t="s">
        <v>728</v>
      </c>
      <c r="AO141" s="130" t="s">
        <v>738</v>
      </c>
      <c r="AP141" s="79" t="s">
        <v>726</v>
      </c>
      <c r="AQ141" s="79" t="s">
        <v>728</v>
      </c>
      <c r="AR141" s="130" t="s">
        <v>739</v>
      </c>
      <c r="AS141" s="51">
        <v>0.5784722222222222</v>
      </c>
      <c r="AT141" s="51">
        <v>0.6652777777777777</v>
      </c>
      <c r="AU141" s="56">
        <f t="shared" si="52"/>
        <v>0.08680555555555558</v>
      </c>
      <c r="AV141" s="51"/>
      <c r="AW141" s="51"/>
      <c r="AX141" s="56">
        <f t="shared" si="50"/>
      </c>
      <c r="AY141" s="51">
        <v>0.579861111111111</v>
      </c>
      <c r="AZ141" s="51">
        <v>0.20833333333333334</v>
      </c>
      <c r="BA141" s="56">
        <f t="shared" si="51"/>
        <v>23.62847222222222</v>
      </c>
      <c r="BB141" s="51" t="s">
        <v>723</v>
      </c>
      <c r="BC141" s="51" t="s">
        <v>723</v>
      </c>
      <c r="BD141" s="56" t="str">
        <f t="shared" si="44"/>
        <v>-</v>
      </c>
      <c r="BE141" s="136">
        <f t="shared" si="71"/>
        <v>0</v>
      </c>
      <c r="BF141" s="51" t="s">
        <v>723</v>
      </c>
      <c r="BG141" s="51" t="s">
        <v>723</v>
      </c>
      <c r="BH141" s="56" t="str">
        <f t="shared" si="45"/>
        <v>-</v>
      </c>
      <c r="BI141" s="136">
        <f t="shared" si="72"/>
        <v>0</v>
      </c>
      <c r="BJ141" s="58">
        <v>7</v>
      </c>
      <c r="BK141" s="59">
        <v>0.10796296296296297</v>
      </c>
      <c r="BL141" s="59">
        <v>0.11826388888888889</v>
      </c>
      <c r="BM141" s="60">
        <f t="shared" si="73"/>
        <v>0.010300925925925922</v>
      </c>
      <c r="BN141" s="207" t="s">
        <v>724</v>
      </c>
      <c r="BO141" s="207" t="s">
        <v>725</v>
      </c>
      <c r="BP141" s="215" t="s">
        <v>458</v>
      </c>
      <c r="BQ141" s="44" t="s">
        <v>722</v>
      </c>
      <c r="BR141" s="44" t="s">
        <v>722</v>
      </c>
      <c r="BS141" s="44" t="s">
        <v>62</v>
      </c>
      <c r="BT141" s="44" t="s">
        <v>63</v>
      </c>
      <c r="BU141" s="44" t="s">
        <v>63</v>
      </c>
      <c r="BV141" s="44" t="s">
        <v>63</v>
      </c>
      <c r="BW141" s="44" t="s">
        <v>63</v>
      </c>
      <c r="BX141" s="44"/>
      <c r="BY141" s="53"/>
      <c r="BZ141" s="44"/>
      <c r="CA141" s="45"/>
      <c r="CB141" s="44" t="s">
        <v>62</v>
      </c>
      <c r="CC141" s="44" t="s">
        <v>63</v>
      </c>
      <c r="CD141" s="44" t="s">
        <v>63</v>
      </c>
      <c r="CE141" s="44" t="s">
        <v>63</v>
      </c>
      <c r="CF141" s="44" t="s">
        <v>63</v>
      </c>
      <c r="CG141" s="44" t="s">
        <v>63</v>
      </c>
      <c r="CH141" s="62" t="s">
        <v>765</v>
      </c>
      <c r="CI141" s="65">
        <v>0.8958333333333334</v>
      </c>
    </row>
    <row r="142" spans="1:86" ht="22.5">
      <c r="A142" s="48">
        <v>7</v>
      </c>
      <c r="B142" s="45">
        <v>17</v>
      </c>
      <c r="C142" s="50" t="s">
        <v>87</v>
      </c>
      <c r="D142" s="51">
        <v>0.5833333333333334</v>
      </c>
      <c r="E142" s="224" t="s">
        <v>311</v>
      </c>
      <c r="F142" s="51">
        <v>0.6458333333333334</v>
      </c>
      <c r="G142" s="51" t="s">
        <v>249</v>
      </c>
      <c r="H142" s="52">
        <f t="shared" si="65"/>
        <v>88.2</v>
      </c>
      <c r="I142" s="51"/>
      <c r="J142" s="231" t="s">
        <v>60</v>
      </c>
      <c r="K142" s="51"/>
      <c r="L142" s="51" t="s">
        <v>60</v>
      </c>
      <c r="M142" s="94">
        <v>0.5812499999999999</v>
      </c>
      <c r="N142" s="240" t="s">
        <v>312</v>
      </c>
      <c r="O142" s="94">
        <v>0.20694444444444446</v>
      </c>
      <c r="P142" s="90">
        <f t="shared" si="58"/>
        <v>23.625694444444445</v>
      </c>
      <c r="Q142" s="72" t="s">
        <v>424</v>
      </c>
      <c r="R142" s="224" t="s">
        <v>312</v>
      </c>
      <c r="S142" s="72" t="s">
        <v>429</v>
      </c>
      <c r="T142" s="79" t="s">
        <v>419</v>
      </c>
      <c r="U142" s="72" t="s">
        <v>400</v>
      </c>
      <c r="V142" s="224" t="s">
        <v>312</v>
      </c>
      <c r="W142" s="72" t="s">
        <v>406</v>
      </c>
      <c r="X142" s="72" t="s">
        <v>412</v>
      </c>
      <c r="Y142" s="53">
        <f t="shared" si="62"/>
        <v>0.5812499999999999</v>
      </c>
      <c r="Z142" s="53">
        <f t="shared" si="63"/>
        <v>0.20694444444444446</v>
      </c>
      <c r="AA142" s="53">
        <f t="shared" si="64"/>
        <v>0.6256944444444444</v>
      </c>
      <c r="AB142" s="53">
        <f t="shared" si="66"/>
        <v>0.6958333333333333</v>
      </c>
      <c r="AC142" s="53">
        <f t="shared" si="67"/>
        <v>0.3319444444444445</v>
      </c>
      <c r="AD142" s="54">
        <f t="shared" si="68"/>
        <v>23.636111111111113</v>
      </c>
      <c r="AE142" s="64">
        <v>0.5833333333333334</v>
      </c>
      <c r="AF142" s="51">
        <v>0.6458333333333334</v>
      </c>
      <c r="AG142" s="56">
        <f t="shared" si="46"/>
        <v>0.0625</v>
      </c>
      <c r="AH142" s="136">
        <f t="shared" si="69"/>
        <v>0</v>
      </c>
      <c r="AI142" s="51">
        <v>0.5833333333333334</v>
      </c>
      <c r="AJ142" s="51">
        <v>0.6465277777777778</v>
      </c>
      <c r="AK142" s="56">
        <f t="shared" si="47"/>
        <v>0.06319444444444444</v>
      </c>
      <c r="AL142" s="136">
        <f t="shared" si="70"/>
        <v>0</v>
      </c>
      <c r="AM142" s="51">
        <v>0.58125</v>
      </c>
      <c r="AN142" s="51">
        <v>0.20625000000000002</v>
      </c>
      <c r="AO142" s="56">
        <f t="shared" si="48"/>
        <v>23.625</v>
      </c>
      <c r="AP142" s="51">
        <v>0.5819444444444445</v>
      </c>
      <c r="AQ142" s="51">
        <v>0.20625000000000002</v>
      </c>
      <c r="AR142" s="56">
        <f t="shared" si="49"/>
        <v>23.624305555555555</v>
      </c>
      <c r="AS142" s="51">
        <v>0.5819444444444445</v>
      </c>
      <c r="AT142" s="51">
        <v>0.7326388888888888</v>
      </c>
      <c r="AU142" s="56">
        <f t="shared" si="52"/>
        <v>0.15069444444444435</v>
      </c>
      <c r="AV142" s="51"/>
      <c r="AW142" s="51"/>
      <c r="AX142" s="56">
        <f t="shared" si="50"/>
      </c>
      <c r="AY142" s="51">
        <v>0.579861111111111</v>
      </c>
      <c r="AZ142" s="51">
        <v>0.20833333333333334</v>
      </c>
      <c r="BA142" s="56">
        <f t="shared" si="51"/>
        <v>23.62847222222222</v>
      </c>
      <c r="BB142" s="51" t="s">
        <v>723</v>
      </c>
      <c r="BC142" s="51" t="s">
        <v>723</v>
      </c>
      <c r="BD142" s="56" t="str">
        <f t="shared" si="44"/>
        <v>-</v>
      </c>
      <c r="BE142" s="136">
        <f t="shared" si="71"/>
        <v>0</v>
      </c>
      <c r="BF142" s="51" t="s">
        <v>723</v>
      </c>
      <c r="BG142" s="51" t="s">
        <v>723</v>
      </c>
      <c r="BH142" s="56" t="str">
        <f t="shared" si="45"/>
        <v>-</v>
      </c>
      <c r="BI142" s="136">
        <f t="shared" si="72"/>
        <v>0</v>
      </c>
      <c r="BJ142" s="58">
        <v>7</v>
      </c>
      <c r="BK142" s="59">
        <v>0</v>
      </c>
      <c r="BL142" s="59">
        <v>0.010289351851851852</v>
      </c>
      <c r="BM142" s="60">
        <f t="shared" si="73"/>
        <v>0.010289351851851852</v>
      </c>
      <c r="BN142" s="207" t="s">
        <v>730</v>
      </c>
      <c r="BO142" s="207" t="s">
        <v>731</v>
      </c>
      <c r="BP142" s="215" t="s">
        <v>458</v>
      </c>
      <c r="BQ142" s="44" t="s">
        <v>722</v>
      </c>
      <c r="BR142" s="44" t="s">
        <v>729</v>
      </c>
      <c r="BS142" s="44" t="s">
        <v>62</v>
      </c>
      <c r="BT142" s="44" t="s">
        <v>63</v>
      </c>
      <c r="BU142" s="44" t="s">
        <v>63</v>
      </c>
      <c r="BV142" s="44" t="s">
        <v>63</v>
      </c>
      <c r="BW142" s="44" t="s">
        <v>63</v>
      </c>
      <c r="BX142" s="44"/>
      <c r="BY142" s="53"/>
      <c r="BZ142" s="44"/>
      <c r="CA142" s="45"/>
      <c r="CB142" s="44" t="s">
        <v>102</v>
      </c>
      <c r="CC142" s="44" t="s">
        <v>63</v>
      </c>
      <c r="CD142" s="44" t="s">
        <v>63</v>
      </c>
      <c r="CE142" s="44" t="s">
        <v>63</v>
      </c>
      <c r="CF142" s="44" t="s">
        <v>63</v>
      </c>
      <c r="CG142" s="44" t="s">
        <v>63</v>
      </c>
      <c r="CH142" s="62"/>
    </row>
    <row r="143" spans="1:86" ht="22.5">
      <c r="A143" s="48">
        <v>7</v>
      </c>
      <c r="B143" s="45">
        <v>18</v>
      </c>
      <c r="C143" s="50" t="s">
        <v>90</v>
      </c>
      <c r="D143" s="51">
        <v>0.5833333333333334</v>
      </c>
      <c r="E143" s="224" t="s">
        <v>312</v>
      </c>
      <c r="F143" s="51">
        <v>0.7291666666666666</v>
      </c>
      <c r="G143" s="51" t="s">
        <v>76</v>
      </c>
      <c r="H143" s="52">
        <f t="shared" si="65"/>
        <v>205.79999999999998</v>
      </c>
      <c r="I143" s="51"/>
      <c r="J143" s="231" t="s">
        <v>60</v>
      </c>
      <c r="K143" s="51"/>
      <c r="L143" s="51" t="s">
        <v>60</v>
      </c>
      <c r="M143" s="94">
        <v>0.5826388888888888</v>
      </c>
      <c r="N143" s="240" t="s">
        <v>313</v>
      </c>
      <c r="O143" s="94">
        <v>0.20555555555555557</v>
      </c>
      <c r="P143" s="90">
        <f t="shared" si="58"/>
        <v>23.62291666666667</v>
      </c>
      <c r="Q143" s="72" t="s">
        <v>425</v>
      </c>
      <c r="R143" s="224" t="s">
        <v>313</v>
      </c>
      <c r="S143" s="72" t="s">
        <v>430</v>
      </c>
      <c r="T143" s="79" t="s">
        <v>420</v>
      </c>
      <c r="U143" s="72" t="s">
        <v>401</v>
      </c>
      <c r="V143" s="224" t="s">
        <v>313</v>
      </c>
      <c r="W143" s="72" t="s">
        <v>407</v>
      </c>
      <c r="X143" s="72" t="s">
        <v>413</v>
      </c>
      <c r="Y143" s="53">
        <f t="shared" si="62"/>
        <v>0.5826388888888888</v>
      </c>
      <c r="Z143" s="53">
        <f t="shared" si="63"/>
        <v>0.20555555555555557</v>
      </c>
      <c r="AA143" s="53">
        <f t="shared" si="64"/>
        <v>0.6229166666666667</v>
      </c>
      <c r="AB143" s="53">
        <f t="shared" si="66"/>
        <v>0.6972222222222222</v>
      </c>
      <c r="AC143" s="53">
        <f t="shared" si="67"/>
        <v>0.3305555555555556</v>
      </c>
      <c r="AD143" s="54">
        <f t="shared" si="68"/>
        <v>23.633333333333333</v>
      </c>
      <c r="AE143" s="64">
        <v>0.5833333333333334</v>
      </c>
      <c r="AF143" s="51">
        <v>0.7291666666666666</v>
      </c>
      <c r="AG143" s="56">
        <f t="shared" si="46"/>
        <v>0.14583333333333326</v>
      </c>
      <c r="AH143" s="136">
        <f t="shared" si="69"/>
        <v>0</v>
      </c>
      <c r="AI143" s="51">
        <v>0.5833333333333334</v>
      </c>
      <c r="AJ143" s="51">
        <v>0.7305555555555556</v>
      </c>
      <c r="AK143" s="56">
        <f t="shared" si="47"/>
        <v>0.14722222222222225</v>
      </c>
      <c r="AL143" s="136">
        <f t="shared" si="70"/>
        <v>0</v>
      </c>
      <c r="AM143" s="51">
        <v>0.5826388888888888</v>
      </c>
      <c r="AN143" s="51">
        <v>0.20486111111111113</v>
      </c>
      <c r="AO143" s="56">
        <f t="shared" si="48"/>
        <v>23.622222222222224</v>
      </c>
      <c r="AP143" s="51">
        <v>0.5833333333333334</v>
      </c>
      <c r="AQ143" s="51">
        <v>0.20486111111111113</v>
      </c>
      <c r="AR143" s="56">
        <f t="shared" si="49"/>
        <v>23.62152777777778</v>
      </c>
      <c r="AS143" s="51">
        <v>0.5833333333333334</v>
      </c>
      <c r="AT143" s="51">
        <v>0.20555555555555557</v>
      </c>
      <c r="AU143" s="56">
        <f t="shared" si="52"/>
        <v>23.622222222222224</v>
      </c>
      <c r="AV143" s="51"/>
      <c r="AW143" s="51"/>
      <c r="AX143" s="56">
        <f t="shared" si="50"/>
      </c>
      <c r="AY143" s="51">
        <v>0.5826388888888888</v>
      </c>
      <c r="AZ143" s="51">
        <v>0.20833333333333334</v>
      </c>
      <c r="BA143" s="56">
        <f t="shared" si="51"/>
        <v>23.625694444444445</v>
      </c>
      <c r="BB143" s="51" t="s">
        <v>733</v>
      </c>
      <c r="BC143" s="51" t="s">
        <v>733</v>
      </c>
      <c r="BD143" s="56" t="str">
        <f t="shared" si="44"/>
        <v>-</v>
      </c>
      <c r="BE143" s="136">
        <f t="shared" si="71"/>
        <v>0</v>
      </c>
      <c r="BF143" s="51" t="s">
        <v>733</v>
      </c>
      <c r="BG143" s="51" t="s">
        <v>733</v>
      </c>
      <c r="BH143" s="56" t="str">
        <f t="shared" si="45"/>
        <v>-</v>
      </c>
      <c r="BI143" s="136">
        <f t="shared" si="72"/>
        <v>0</v>
      </c>
      <c r="BJ143" s="58">
        <v>7</v>
      </c>
      <c r="BK143" s="59">
        <v>0.010289351851851852</v>
      </c>
      <c r="BL143" s="59">
        <v>0.02054398148148148</v>
      </c>
      <c r="BM143" s="60">
        <f t="shared" si="73"/>
        <v>0.010254629629629627</v>
      </c>
      <c r="BN143" s="207" t="s">
        <v>732</v>
      </c>
      <c r="BO143" s="207" t="s">
        <v>731</v>
      </c>
      <c r="BP143" s="215" t="s">
        <v>458</v>
      </c>
      <c r="BQ143" s="44" t="s">
        <v>465</v>
      </c>
      <c r="BR143" s="44" t="s">
        <v>465</v>
      </c>
      <c r="BS143" s="44" t="s">
        <v>102</v>
      </c>
      <c r="BT143" s="44" t="s">
        <v>63</v>
      </c>
      <c r="BU143" s="44" t="s">
        <v>63</v>
      </c>
      <c r="BV143" s="44" t="s">
        <v>63</v>
      </c>
      <c r="BW143" s="44" t="s">
        <v>63</v>
      </c>
      <c r="BX143" s="44"/>
      <c r="BY143" s="53"/>
      <c r="BZ143" s="44"/>
      <c r="CA143" s="45"/>
      <c r="CB143" s="44" t="s">
        <v>102</v>
      </c>
      <c r="CC143" s="44" t="s">
        <v>63</v>
      </c>
      <c r="CD143" s="44" t="s">
        <v>63</v>
      </c>
      <c r="CE143" s="44" t="s">
        <v>63</v>
      </c>
      <c r="CF143" s="44" t="s">
        <v>63</v>
      </c>
      <c r="CG143" s="44" t="s">
        <v>63</v>
      </c>
      <c r="CH143" s="62"/>
    </row>
    <row r="144" spans="1:86" ht="22.5">
      <c r="A144" s="48">
        <v>7</v>
      </c>
      <c r="B144" s="45">
        <v>19</v>
      </c>
      <c r="C144" s="50" t="s">
        <v>57</v>
      </c>
      <c r="D144" s="51">
        <v>0.5833333333333334</v>
      </c>
      <c r="E144" s="224" t="s">
        <v>313</v>
      </c>
      <c r="F144" s="51">
        <v>0.7916666666666666</v>
      </c>
      <c r="G144" s="51" t="s">
        <v>95</v>
      </c>
      <c r="H144" s="52">
        <f t="shared" si="65"/>
        <v>294</v>
      </c>
      <c r="I144" s="51">
        <v>0.6041666666666666</v>
      </c>
      <c r="J144" s="231" t="s">
        <v>313</v>
      </c>
      <c r="K144" s="51">
        <v>0.7916666666666666</v>
      </c>
      <c r="L144" s="51">
        <v>0.1875</v>
      </c>
      <c r="M144" s="90">
        <v>0.5840277777777778</v>
      </c>
      <c r="N144" s="240" t="s">
        <v>314</v>
      </c>
      <c r="O144" s="90">
        <v>0.2041666666666667</v>
      </c>
      <c r="P144" s="90">
        <f t="shared" si="58"/>
        <v>23.62013888888889</v>
      </c>
      <c r="Q144" s="51">
        <f>M144</f>
        <v>0.5840277777777778</v>
      </c>
      <c r="R144" s="224" t="s">
        <v>314</v>
      </c>
      <c r="S144" s="51">
        <f>O144</f>
        <v>0.2041666666666667</v>
      </c>
      <c r="T144" s="51">
        <f t="shared" si="59"/>
        <v>23.62013888888889</v>
      </c>
      <c r="U144" s="72" t="s">
        <v>402</v>
      </c>
      <c r="V144" s="224" t="s">
        <v>314</v>
      </c>
      <c r="W144" s="72" t="s">
        <v>408</v>
      </c>
      <c r="X144" s="72" t="s">
        <v>414</v>
      </c>
      <c r="Y144" s="53">
        <f t="shared" si="62"/>
        <v>0.5833333333333334</v>
      </c>
      <c r="Z144" s="53">
        <f t="shared" si="63"/>
        <v>0.2041666666666667</v>
      </c>
      <c r="AA144" s="53">
        <f t="shared" si="64"/>
        <v>0.6208333333333332</v>
      </c>
      <c r="AB144" s="53">
        <f t="shared" si="66"/>
        <v>0.6979166666666667</v>
      </c>
      <c r="AC144" s="53">
        <f t="shared" si="67"/>
        <v>0.3291666666666667</v>
      </c>
      <c r="AD144" s="54">
        <f t="shared" si="68"/>
        <v>23.631249999999998</v>
      </c>
      <c r="AE144" s="64">
        <v>0.5833333333333334</v>
      </c>
      <c r="AF144" s="51">
        <v>0.7916666666666666</v>
      </c>
      <c r="AG144" s="56">
        <f t="shared" si="46"/>
        <v>0.20833333333333326</v>
      </c>
      <c r="AH144" s="136">
        <f t="shared" si="69"/>
        <v>0</v>
      </c>
      <c r="AI144" s="51">
        <v>0.5833333333333334</v>
      </c>
      <c r="AJ144" s="51">
        <v>0.7930555555555556</v>
      </c>
      <c r="AK144" s="56">
        <f t="shared" si="47"/>
        <v>0.20972222222222225</v>
      </c>
      <c r="AL144" s="136">
        <f t="shared" si="70"/>
        <v>0</v>
      </c>
      <c r="AM144" s="51">
        <v>0.5840277777777778</v>
      </c>
      <c r="AN144" s="51">
        <v>0.2034722222222222</v>
      </c>
      <c r="AO144" s="56">
        <f t="shared" si="48"/>
        <v>23.619444444444444</v>
      </c>
      <c r="AP144" s="51">
        <v>0.5847222222222223</v>
      </c>
      <c r="AQ144" s="51">
        <v>0.2034722222222222</v>
      </c>
      <c r="AR144" s="56">
        <f t="shared" si="49"/>
        <v>23.61875</v>
      </c>
      <c r="AS144" s="51">
        <v>0.5847222222222223</v>
      </c>
      <c r="AT144" s="51">
        <v>0.2034722222222222</v>
      </c>
      <c r="AU144" s="56">
        <f t="shared" si="52"/>
        <v>23.61875</v>
      </c>
      <c r="AV144" s="51"/>
      <c r="AW144" s="51"/>
      <c r="AX144" s="56">
        <f t="shared" si="50"/>
      </c>
      <c r="AY144" s="51">
        <v>0.5833333333333334</v>
      </c>
      <c r="AZ144" s="51">
        <v>0.20486111111111113</v>
      </c>
      <c r="BA144" s="56">
        <f t="shared" si="51"/>
        <v>23.62152777777778</v>
      </c>
      <c r="BB144" s="51">
        <v>0.6041666666666666</v>
      </c>
      <c r="BC144" s="51">
        <v>0.7916666666666666</v>
      </c>
      <c r="BD144" s="56">
        <f t="shared" si="44"/>
        <v>0.1875</v>
      </c>
      <c r="BE144" s="136">
        <f t="shared" si="71"/>
        <v>0</v>
      </c>
      <c r="BF144" s="51">
        <v>0.6041666666666666</v>
      </c>
      <c r="BG144" s="51">
        <v>0.7916666666666666</v>
      </c>
      <c r="BH144" s="56">
        <f t="shared" si="45"/>
        <v>0.1875</v>
      </c>
      <c r="BI144" s="136">
        <f t="shared" si="72"/>
        <v>0</v>
      </c>
      <c r="BJ144" s="58">
        <v>7</v>
      </c>
      <c r="BK144" s="59">
        <v>0.02054398148148148</v>
      </c>
      <c r="BL144" s="59">
        <v>0.03072916666666667</v>
      </c>
      <c r="BM144" s="60">
        <f t="shared" si="73"/>
        <v>0.01018518518518519</v>
      </c>
      <c r="BN144" s="207" t="s">
        <v>734</v>
      </c>
      <c r="BO144" s="207" t="s">
        <v>735</v>
      </c>
      <c r="BP144" s="215" t="s">
        <v>736</v>
      </c>
      <c r="BQ144" s="44" t="s">
        <v>465</v>
      </c>
      <c r="BR144" s="44" t="s">
        <v>737</v>
      </c>
      <c r="BS144" s="44" t="s">
        <v>102</v>
      </c>
      <c r="BT144" s="44" t="s">
        <v>63</v>
      </c>
      <c r="BU144" s="44" t="s">
        <v>63</v>
      </c>
      <c r="BV144" s="44" t="s">
        <v>63</v>
      </c>
      <c r="BW144" s="44" t="s">
        <v>63</v>
      </c>
      <c r="BX144" s="44"/>
      <c r="BY144" s="53"/>
      <c r="BZ144" s="44"/>
      <c r="CA144" s="45"/>
      <c r="CB144" s="44" t="s">
        <v>102</v>
      </c>
      <c r="CC144" s="44" t="s">
        <v>63</v>
      </c>
      <c r="CD144" s="44" t="s">
        <v>63</v>
      </c>
      <c r="CE144" s="44" t="s">
        <v>63</v>
      </c>
      <c r="CF144" s="44" t="s">
        <v>63</v>
      </c>
      <c r="CG144" s="44" t="s">
        <v>63</v>
      </c>
      <c r="CH144" s="62"/>
    </row>
    <row r="145" spans="1:86" ht="45">
      <c r="A145" s="48">
        <v>7</v>
      </c>
      <c r="B145" s="45">
        <v>20</v>
      </c>
      <c r="C145" s="50" t="s">
        <v>67</v>
      </c>
      <c r="D145" s="51">
        <v>0.5833333333333334</v>
      </c>
      <c r="E145" s="224" t="s">
        <v>314</v>
      </c>
      <c r="F145" s="51">
        <v>0.8541666666666666</v>
      </c>
      <c r="G145" s="51" t="s">
        <v>150</v>
      </c>
      <c r="H145" s="52">
        <f t="shared" si="65"/>
        <v>382.2</v>
      </c>
      <c r="I145" s="51">
        <v>0.6041666666666666</v>
      </c>
      <c r="J145" s="231" t="s">
        <v>314</v>
      </c>
      <c r="K145" s="51">
        <v>0.8541666666666666</v>
      </c>
      <c r="L145" s="51">
        <v>0.25</v>
      </c>
      <c r="M145" s="90">
        <v>0.5861111111111111</v>
      </c>
      <c r="N145" s="240" t="s">
        <v>315</v>
      </c>
      <c r="O145" s="90">
        <v>0.2027777777777778</v>
      </c>
      <c r="P145" s="90">
        <f t="shared" si="58"/>
        <v>23.616666666666667</v>
      </c>
      <c r="Q145" s="51">
        <f aca="true" t="shared" si="74" ref="Q145:Q158">M145</f>
        <v>0.5861111111111111</v>
      </c>
      <c r="R145" s="224" t="s">
        <v>315</v>
      </c>
      <c r="S145" s="51">
        <f aca="true" t="shared" si="75" ref="S145:S167">O145</f>
        <v>0.2027777777777778</v>
      </c>
      <c r="T145" s="51">
        <f t="shared" si="59"/>
        <v>23.616666666666667</v>
      </c>
      <c r="U145" s="72" t="s">
        <v>403</v>
      </c>
      <c r="V145" s="224" t="s">
        <v>315</v>
      </c>
      <c r="W145" s="72" t="s">
        <v>409</v>
      </c>
      <c r="X145" s="72" t="s">
        <v>415</v>
      </c>
      <c r="Y145" s="53">
        <f t="shared" si="62"/>
        <v>0.5833333333333334</v>
      </c>
      <c r="Z145" s="53">
        <f t="shared" si="63"/>
        <v>0.2027777777777778</v>
      </c>
      <c r="AA145" s="53">
        <f t="shared" si="64"/>
        <v>0.6194444444444444</v>
      </c>
      <c r="AB145" s="53">
        <f t="shared" si="66"/>
        <v>0.6979166666666667</v>
      </c>
      <c r="AC145" s="53">
        <f t="shared" si="67"/>
        <v>0.32777777777777783</v>
      </c>
      <c r="AD145" s="54">
        <f t="shared" si="68"/>
        <v>23.62986111111111</v>
      </c>
      <c r="AE145" s="64">
        <v>0.5833333333333334</v>
      </c>
      <c r="AF145" s="51">
        <v>0.8541666666666666</v>
      </c>
      <c r="AG145" s="56">
        <f t="shared" si="46"/>
        <v>0.27083333333333326</v>
      </c>
      <c r="AH145" s="136">
        <f t="shared" si="69"/>
        <v>0</v>
      </c>
      <c r="AI145" s="51">
        <v>0.5833333333333334</v>
      </c>
      <c r="AJ145" s="51">
        <v>0.8562500000000001</v>
      </c>
      <c r="AK145" s="56">
        <f t="shared" si="47"/>
        <v>0.2729166666666667</v>
      </c>
      <c r="AL145" s="136">
        <f t="shared" si="70"/>
        <v>0</v>
      </c>
      <c r="AM145" s="51">
        <v>0.5861111111111111</v>
      </c>
      <c r="AN145" s="51">
        <v>0.2020833333333333</v>
      </c>
      <c r="AO145" s="56">
        <f t="shared" si="48"/>
        <v>23.615972222222222</v>
      </c>
      <c r="AP145" s="51">
        <v>0.5861111111111111</v>
      </c>
      <c r="AQ145" s="51">
        <v>0.2020833333333333</v>
      </c>
      <c r="AR145" s="56">
        <f t="shared" si="49"/>
        <v>23.615972222222222</v>
      </c>
      <c r="AS145" s="51">
        <v>0.5861111111111111</v>
      </c>
      <c r="AT145" s="51">
        <v>0.2020833333333333</v>
      </c>
      <c r="AU145" s="56">
        <f t="shared" si="52"/>
        <v>23.615972222222222</v>
      </c>
      <c r="AV145" s="51"/>
      <c r="AW145" s="51"/>
      <c r="AX145" s="56">
        <f t="shared" si="50"/>
      </c>
      <c r="AY145" s="51">
        <v>0.5861111111111111</v>
      </c>
      <c r="AZ145" s="51">
        <v>0.2027777777777778</v>
      </c>
      <c r="BA145" s="56">
        <f t="shared" si="51"/>
        <v>23.616666666666667</v>
      </c>
      <c r="BB145" s="51">
        <v>0.6041666666666666</v>
      </c>
      <c r="BC145" s="51">
        <v>0.8541666666666666</v>
      </c>
      <c r="BD145" s="56">
        <f t="shared" si="44"/>
        <v>0.25</v>
      </c>
      <c r="BE145" s="136">
        <f t="shared" si="71"/>
        <v>0</v>
      </c>
      <c r="BF145" s="51">
        <v>0.6041666666666666</v>
      </c>
      <c r="BG145" s="51">
        <v>0.8541666666666666</v>
      </c>
      <c r="BH145" s="56">
        <f t="shared" si="45"/>
        <v>0.25</v>
      </c>
      <c r="BI145" s="136">
        <f t="shared" si="72"/>
        <v>0</v>
      </c>
      <c r="BJ145" s="58">
        <v>7</v>
      </c>
      <c r="BK145" s="59">
        <v>0.03072916666666667</v>
      </c>
      <c r="BL145" s="59">
        <v>0.04083333333333333</v>
      </c>
      <c r="BM145" s="60">
        <f t="shared" si="73"/>
        <v>0.010104166666666664</v>
      </c>
      <c r="BN145" s="207" t="s">
        <v>740</v>
      </c>
      <c r="BO145" s="207" t="s">
        <v>741</v>
      </c>
      <c r="BP145" s="215" t="s">
        <v>742</v>
      </c>
      <c r="BQ145" s="44" t="s">
        <v>465</v>
      </c>
      <c r="BR145" s="44" t="s">
        <v>743</v>
      </c>
      <c r="BS145" s="44" t="s">
        <v>102</v>
      </c>
      <c r="BT145" s="44" t="s">
        <v>63</v>
      </c>
      <c r="BU145" s="44" t="s">
        <v>63</v>
      </c>
      <c r="BV145" s="44" t="s">
        <v>63</v>
      </c>
      <c r="BW145" s="44" t="s">
        <v>63</v>
      </c>
      <c r="BX145" s="44" t="s">
        <v>64</v>
      </c>
      <c r="BY145" s="53">
        <v>0.8923611111111112</v>
      </c>
      <c r="BZ145" s="44" t="s">
        <v>115</v>
      </c>
      <c r="CA145" s="45" t="s">
        <v>71</v>
      </c>
      <c r="CB145" s="44" t="s">
        <v>62</v>
      </c>
      <c r="CC145" s="44" t="s">
        <v>63</v>
      </c>
      <c r="CD145" s="44" t="s">
        <v>63</v>
      </c>
      <c r="CE145" s="44" t="s">
        <v>63</v>
      </c>
      <c r="CF145" s="44" t="s">
        <v>63</v>
      </c>
      <c r="CG145" s="44" t="s">
        <v>63</v>
      </c>
      <c r="CH145" s="62" t="s">
        <v>750</v>
      </c>
    </row>
    <row r="146" spans="1:86" ht="22.5">
      <c r="A146" s="48">
        <v>7</v>
      </c>
      <c r="B146" s="45">
        <v>21</v>
      </c>
      <c r="C146" s="50" t="s">
        <v>74</v>
      </c>
      <c r="D146" s="51">
        <v>0.5902777777777778</v>
      </c>
      <c r="E146" s="224" t="s">
        <v>315</v>
      </c>
      <c r="F146" s="51">
        <v>0.9236111111111112</v>
      </c>
      <c r="G146" s="51" t="s">
        <v>214</v>
      </c>
      <c r="H146" s="52">
        <f t="shared" si="65"/>
        <v>470.4</v>
      </c>
      <c r="I146" s="51">
        <v>0.6145833333333334</v>
      </c>
      <c r="J146" s="231" t="s">
        <v>315</v>
      </c>
      <c r="K146" s="51">
        <v>0.9270833333333334</v>
      </c>
      <c r="L146" s="51">
        <v>0.3125</v>
      </c>
      <c r="M146" s="90">
        <v>0.5875</v>
      </c>
      <c r="N146" s="240" t="s">
        <v>316</v>
      </c>
      <c r="O146" s="90">
        <v>0.20138888888888887</v>
      </c>
      <c r="P146" s="90">
        <f t="shared" si="58"/>
        <v>23.61388888888889</v>
      </c>
      <c r="Q146" s="51">
        <f t="shared" si="74"/>
        <v>0.5875</v>
      </c>
      <c r="R146" s="224" t="s">
        <v>316</v>
      </c>
      <c r="S146" s="51">
        <f t="shared" si="75"/>
        <v>0.20138888888888887</v>
      </c>
      <c r="T146" s="51">
        <f t="shared" si="59"/>
        <v>23.61388888888889</v>
      </c>
      <c r="U146" s="51">
        <f>M146</f>
        <v>0.5875</v>
      </c>
      <c r="V146" s="224" t="s">
        <v>316</v>
      </c>
      <c r="W146" s="51">
        <f>O146</f>
        <v>0.20138888888888887</v>
      </c>
      <c r="X146" s="51">
        <f t="shared" si="61"/>
        <v>23.61388888888889</v>
      </c>
      <c r="Y146" s="53">
        <f t="shared" si="62"/>
        <v>0.5875</v>
      </c>
      <c r="Z146" s="53">
        <f t="shared" si="63"/>
        <v>0.20138888888888887</v>
      </c>
      <c r="AA146" s="53">
        <f t="shared" si="64"/>
        <v>0.6138888888888888</v>
      </c>
      <c r="AB146" s="53">
        <f t="shared" si="66"/>
        <v>0.7020833333333334</v>
      </c>
      <c r="AC146" s="53">
        <f t="shared" si="67"/>
        <v>0.32638888888888884</v>
      </c>
      <c r="AD146" s="54">
        <f t="shared" si="68"/>
        <v>23.624305555555555</v>
      </c>
      <c r="AE146" s="64">
        <v>0.5902777777777778</v>
      </c>
      <c r="AF146" s="51">
        <v>0.9236111111111112</v>
      </c>
      <c r="AG146" s="56">
        <f t="shared" si="46"/>
        <v>0.33333333333333337</v>
      </c>
      <c r="AH146" s="136">
        <f t="shared" si="69"/>
        <v>0</v>
      </c>
      <c r="AI146" s="51">
        <v>0.5902777777777778</v>
      </c>
      <c r="AJ146" s="51">
        <v>0.9256944444444444</v>
      </c>
      <c r="AK146" s="56">
        <f t="shared" si="47"/>
        <v>0.3354166666666666</v>
      </c>
      <c r="AL146" s="136">
        <f t="shared" si="70"/>
        <v>0</v>
      </c>
      <c r="AM146" s="51">
        <v>0.5875</v>
      </c>
      <c r="AN146" s="51">
        <v>0.18680555555555556</v>
      </c>
      <c r="AO146" s="56">
        <f t="shared" si="48"/>
        <v>23.599305555555556</v>
      </c>
      <c r="AP146" s="51">
        <v>0.5881944444444445</v>
      </c>
      <c r="AQ146" s="51">
        <v>0.1875</v>
      </c>
      <c r="AR146" s="56">
        <f t="shared" si="49"/>
        <v>23.599305555555556</v>
      </c>
      <c r="AS146" s="51">
        <v>0.5875</v>
      </c>
      <c r="AT146" s="51">
        <v>0.1875</v>
      </c>
      <c r="AU146" s="56">
        <f t="shared" si="52"/>
        <v>23.6</v>
      </c>
      <c r="AV146" s="51"/>
      <c r="AW146" s="51"/>
      <c r="AX146" s="56">
        <f t="shared" si="50"/>
      </c>
      <c r="AY146" s="51">
        <v>0.5875</v>
      </c>
      <c r="AZ146" s="51">
        <v>0.18819444444444444</v>
      </c>
      <c r="BA146" s="56">
        <f t="shared" si="51"/>
        <v>23.600694444444446</v>
      </c>
      <c r="BB146" s="51">
        <v>0.6145833333333334</v>
      </c>
      <c r="BC146" s="51">
        <v>0.9270833333333334</v>
      </c>
      <c r="BD146" s="56">
        <f t="shared" si="44"/>
        <v>0.3125</v>
      </c>
      <c r="BE146" s="136">
        <f t="shared" si="71"/>
        <v>0</v>
      </c>
      <c r="BF146" s="51">
        <v>0.6145833333333334</v>
      </c>
      <c r="BG146" s="51">
        <v>0.9270833333333334</v>
      </c>
      <c r="BH146" s="56">
        <f t="shared" si="45"/>
        <v>0.3125</v>
      </c>
      <c r="BI146" s="136">
        <f t="shared" si="72"/>
        <v>0</v>
      </c>
      <c r="BJ146" s="58">
        <v>7</v>
      </c>
      <c r="BK146" s="59">
        <v>0.04083333333333333</v>
      </c>
      <c r="BL146" s="59">
        <v>0.05068287037037037</v>
      </c>
      <c r="BM146" s="60">
        <f t="shared" si="73"/>
        <v>0.009849537037037039</v>
      </c>
      <c r="BN146" s="207" t="s">
        <v>744</v>
      </c>
      <c r="BO146" s="207" t="s">
        <v>745</v>
      </c>
      <c r="BP146" s="215" t="s">
        <v>474</v>
      </c>
      <c r="BQ146" s="44" t="s">
        <v>465</v>
      </c>
      <c r="BR146" s="44" t="s">
        <v>746</v>
      </c>
      <c r="BS146" s="44" t="s">
        <v>62</v>
      </c>
      <c r="BT146" s="44" t="s">
        <v>63</v>
      </c>
      <c r="BU146" s="44" t="s">
        <v>63</v>
      </c>
      <c r="BV146" s="44" t="s">
        <v>63</v>
      </c>
      <c r="BW146" s="44" t="s">
        <v>63</v>
      </c>
      <c r="BX146" s="44" t="s">
        <v>85</v>
      </c>
      <c r="BY146" s="53"/>
      <c r="BZ146" s="44" t="s">
        <v>65</v>
      </c>
      <c r="CA146" s="45" t="s">
        <v>86</v>
      </c>
      <c r="CB146" s="44" t="s">
        <v>98</v>
      </c>
      <c r="CC146" s="44" t="s">
        <v>63</v>
      </c>
      <c r="CD146" s="44" t="s">
        <v>63</v>
      </c>
      <c r="CE146" s="44" t="s">
        <v>63</v>
      </c>
      <c r="CF146" s="44" t="s">
        <v>63</v>
      </c>
      <c r="CG146" s="44" t="s">
        <v>63</v>
      </c>
      <c r="CH146" s="62" t="s">
        <v>757</v>
      </c>
    </row>
    <row r="147" spans="1:86" ht="13.5">
      <c r="A147" s="48">
        <v>7</v>
      </c>
      <c r="B147" s="45">
        <v>22</v>
      </c>
      <c r="C147" s="50" t="s">
        <v>78</v>
      </c>
      <c r="D147" s="51">
        <v>0.5902777777777778</v>
      </c>
      <c r="E147" s="224" t="s">
        <v>317</v>
      </c>
      <c r="F147" s="51">
        <v>0.006944444444444444</v>
      </c>
      <c r="G147" s="51" t="s">
        <v>171</v>
      </c>
      <c r="H147" s="52">
        <f t="shared" si="65"/>
        <v>588</v>
      </c>
      <c r="I147" s="51">
        <v>0.6145833333333334</v>
      </c>
      <c r="J147" s="231" t="s">
        <v>317</v>
      </c>
      <c r="K147" s="51">
        <v>0</v>
      </c>
      <c r="L147" s="51">
        <v>23.385416666666668</v>
      </c>
      <c r="M147" s="90">
        <v>0.5888888888888889</v>
      </c>
      <c r="N147" s="240" t="s">
        <v>317</v>
      </c>
      <c r="O147" s="90">
        <v>0.19930555555555554</v>
      </c>
      <c r="P147" s="90">
        <f t="shared" si="58"/>
        <v>23.610416666666666</v>
      </c>
      <c r="Q147" s="51">
        <f t="shared" si="74"/>
        <v>0.5888888888888889</v>
      </c>
      <c r="R147" s="224" t="s">
        <v>317</v>
      </c>
      <c r="S147" s="51">
        <f t="shared" si="75"/>
        <v>0.19930555555555554</v>
      </c>
      <c r="T147" s="51">
        <f t="shared" si="59"/>
        <v>23.610416666666666</v>
      </c>
      <c r="U147" s="51">
        <f aca="true" t="shared" si="76" ref="U147:U157">M147</f>
        <v>0.5888888888888889</v>
      </c>
      <c r="V147" s="224" t="s">
        <v>317</v>
      </c>
      <c r="W147" s="51">
        <f aca="true" t="shared" si="77" ref="W147:W168">O147</f>
        <v>0.19930555555555554</v>
      </c>
      <c r="X147" s="51">
        <f t="shared" si="61"/>
        <v>23.610416666666666</v>
      </c>
      <c r="Y147" s="53">
        <f t="shared" si="62"/>
        <v>0.5888888888888889</v>
      </c>
      <c r="Z147" s="53">
        <f t="shared" si="63"/>
        <v>0.19930555555555554</v>
      </c>
      <c r="AA147" s="53">
        <f t="shared" si="64"/>
        <v>0.6104166666666667</v>
      </c>
      <c r="AB147" s="53">
        <f t="shared" si="66"/>
        <v>0.7034722222222223</v>
      </c>
      <c r="AC147" s="53">
        <f t="shared" si="67"/>
        <v>0.3243055555555555</v>
      </c>
      <c r="AD147" s="54">
        <f t="shared" si="68"/>
        <v>23.620833333333334</v>
      </c>
      <c r="AE147" s="64" t="s">
        <v>748</v>
      </c>
      <c r="AF147" s="51" t="s">
        <v>748</v>
      </c>
      <c r="AG147" s="56" t="str">
        <f t="shared" si="46"/>
        <v>-</v>
      </c>
      <c r="AH147" s="136">
        <f t="shared" si="69"/>
        <v>10</v>
      </c>
      <c r="AI147" s="64" t="s">
        <v>748</v>
      </c>
      <c r="AJ147" s="51" t="s">
        <v>748</v>
      </c>
      <c r="AK147" s="56" t="str">
        <f t="shared" si="47"/>
        <v>-</v>
      </c>
      <c r="AL147" s="136">
        <f t="shared" si="70"/>
        <v>10</v>
      </c>
      <c r="AM147" s="64" t="s">
        <v>748</v>
      </c>
      <c r="AN147" s="51" t="s">
        <v>748</v>
      </c>
      <c r="AO147" s="56" t="str">
        <f t="shared" si="48"/>
        <v>-</v>
      </c>
      <c r="AP147" s="64" t="s">
        <v>748</v>
      </c>
      <c r="AQ147" s="51" t="s">
        <v>748</v>
      </c>
      <c r="AR147" s="56" t="str">
        <f t="shared" si="49"/>
        <v>-</v>
      </c>
      <c r="AS147" s="64" t="s">
        <v>748</v>
      </c>
      <c r="AT147" s="51" t="s">
        <v>748</v>
      </c>
      <c r="AU147" s="56" t="str">
        <f t="shared" si="52"/>
        <v>-</v>
      </c>
      <c r="AV147" s="51"/>
      <c r="AW147" s="51"/>
      <c r="AX147" s="56">
        <f t="shared" si="50"/>
      </c>
      <c r="AY147" s="64" t="s">
        <v>748</v>
      </c>
      <c r="AZ147" s="51" t="s">
        <v>748</v>
      </c>
      <c r="BA147" s="56" t="str">
        <f t="shared" si="51"/>
        <v>-</v>
      </c>
      <c r="BB147" s="64" t="s">
        <v>748</v>
      </c>
      <c r="BC147" s="51" t="s">
        <v>748</v>
      </c>
      <c r="BD147" s="56" t="str">
        <f t="shared" si="44"/>
        <v>-</v>
      </c>
      <c r="BE147" s="136">
        <f t="shared" si="71"/>
        <v>9.25</v>
      </c>
      <c r="BF147" s="64" t="s">
        <v>748</v>
      </c>
      <c r="BG147" s="51" t="s">
        <v>748</v>
      </c>
      <c r="BH147" s="56" t="str">
        <f t="shared" si="45"/>
        <v>-</v>
      </c>
      <c r="BI147" s="136">
        <f t="shared" si="72"/>
        <v>9.25</v>
      </c>
      <c r="BJ147" s="58"/>
      <c r="BK147" s="59"/>
      <c r="BL147" s="59"/>
      <c r="BM147" s="60">
        <f t="shared" si="73"/>
      </c>
      <c r="BN147" s="207"/>
      <c r="BO147" s="207"/>
      <c r="BP147" s="215"/>
      <c r="BQ147" s="44" t="s">
        <v>465</v>
      </c>
      <c r="BR147" s="44"/>
      <c r="BS147" s="44"/>
      <c r="BT147" s="44"/>
      <c r="BU147" s="44"/>
      <c r="BV147" s="44"/>
      <c r="BW147" s="44"/>
      <c r="BX147" s="44"/>
      <c r="BY147" s="53"/>
      <c r="BZ147" s="44"/>
      <c r="CA147" s="45"/>
      <c r="CB147" s="44"/>
      <c r="CC147" s="44"/>
      <c r="CD147" s="44"/>
      <c r="CE147" s="44"/>
      <c r="CF147" s="44"/>
      <c r="CG147" s="44"/>
      <c r="CH147" s="62" t="s">
        <v>747</v>
      </c>
    </row>
    <row r="148" spans="1:86" ht="13.5">
      <c r="A148" s="48">
        <v>7</v>
      </c>
      <c r="B148" s="45">
        <v>23</v>
      </c>
      <c r="C148" s="50" t="s">
        <v>83</v>
      </c>
      <c r="D148" s="51">
        <v>0.5902777777777778</v>
      </c>
      <c r="E148" s="224" t="s">
        <v>318</v>
      </c>
      <c r="F148" s="51">
        <v>0.09027777777777778</v>
      </c>
      <c r="G148" s="51" t="s">
        <v>319</v>
      </c>
      <c r="H148" s="52">
        <f t="shared" si="65"/>
        <v>705.6</v>
      </c>
      <c r="I148" s="51">
        <v>0.6145833333333334</v>
      </c>
      <c r="J148" s="231" t="s">
        <v>318</v>
      </c>
      <c r="K148" s="51">
        <v>0.07291666666666667</v>
      </c>
      <c r="L148" s="51">
        <v>23.458333333333336</v>
      </c>
      <c r="M148" s="90">
        <v>0.5909722222222222</v>
      </c>
      <c r="N148" s="240" t="s">
        <v>318</v>
      </c>
      <c r="O148" s="90">
        <v>0.19791666666666666</v>
      </c>
      <c r="P148" s="90">
        <f t="shared" si="58"/>
        <v>23.606944444444444</v>
      </c>
      <c r="Q148" s="51">
        <f t="shared" si="74"/>
        <v>0.5909722222222222</v>
      </c>
      <c r="R148" s="224" t="s">
        <v>318</v>
      </c>
      <c r="S148" s="51">
        <f t="shared" si="75"/>
        <v>0.19791666666666666</v>
      </c>
      <c r="T148" s="51">
        <f t="shared" si="59"/>
        <v>23.606944444444444</v>
      </c>
      <c r="U148" s="51">
        <f t="shared" si="76"/>
        <v>0.5909722222222222</v>
      </c>
      <c r="V148" s="224" t="s">
        <v>318</v>
      </c>
      <c r="W148" s="51">
        <f t="shared" si="77"/>
        <v>0.19791666666666666</v>
      </c>
      <c r="X148" s="51">
        <f t="shared" si="61"/>
        <v>23.606944444444444</v>
      </c>
      <c r="Y148" s="53">
        <f t="shared" si="62"/>
        <v>0.5902777777777778</v>
      </c>
      <c r="Z148" s="53">
        <f t="shared" si="63"/>
        <v>0.19791666666666666</v>
      </c>
      <c r="AA148" s="53">
        <f t="shared" si="64"/>
        <v>0.607638888888889</v>
      </c>
      <c r="AB148" s="53">
        <f t="shared" si="66"/>
        <v>0.7048611111111112</v>
      </c>
      <c r="AC148" s="53">
        <f t="shared" si="67"/>
        <v>0.32291666666666663</v>
      </c>
      <c r="AD148" s="54">
        <f t="shared" si="68"/>
        <v>23.618055555555557</v>
      </c>
      <c r="AE148" s="64">
        <v>0.6631944444444444</v>
      </c>
      <c r="AF148" s="51">
        <v>0.09027777777777778</v>
      </c>
      <c r="AG148" s="56">
        <f t="shared" si="46"/>
        <v>23.427083333333336</v>
      </c>
      <c r="AH148" s="136">
        <f t="shared" si="69"/>
        <v>0</v>
      </c>
      <c r="AI148" s="51">
        <v>0.6631944444444444</v>
      </c>
      <c r="AJ148" s="51">
        <v>0.09375</v>
      </c>
      <c r="AK148" s="56">
        <f t="shared" si="47"/>
        <v>23.430555555555557</v>
      </c>
      <c r="AL148" s="136">
        <f t="shared" si="70"/>
        <v>0</v>
      </c>
      <c r="AM148" s="51">
        <v>0.65625</v>
      </c>
      <c r="AN148" s="51">
        <v>0.19722222222222222</v>
      </c>
      <c r="AO148" s="56">
        <f t="shared" si="48"/>
        <v>23.540972222222223</v>
      </c>
      <c r="AP148" s="51">
        <v>0.6569444444444444</v>
      </c>
      <c r="AQ148" s="51">
        <v>0.19722222222222222</v>
      </c>
      <c r="AR148" s="56">
        <f t="shared" si="49"/>
        <v>23.540277777777778</v>
      </c>
      <c r="AS148" s="51">
        <v>0.65625</v>
      </c>
      <c r="AT148" s="51">
        <v>0.19791666666666666</v>
      </c>
      <c r="AU148" s="56">
        <f t="shared" si="52"/>
        <v>23.541666666666668</v>
      </c>
      <c r="AV148" s="51"/>
      <c r="AW148" s="51"/>
      <c r="AX148" s="56">
        <f t="shared" si="50"/>
      </c>
      <c r="AY148" s="51">
        <v>0.6611111111111111</v>
      </c>
      <c r="AZ148" s="51">
        <v>0.19791666666666666</v>
      </c>
      <c r="BA148" s="56">
        <f t="shared" si="51"/>
        <v>23.536805555555556</v>
      </c>
      <c r="BB148" s="51">
        <v>0.6631944444444444</v>
      </c>
      <c r="BC148" s="51">
        <v>0.07291666666666667</v>
      </c>
      <c r="BD148" s="56">
        <f aca="true" t="shared" si="78" ref="BD148:BD173">IF(BB148="-","-",IF(OR(BB148="",BC148=""),"",IF(BC148&gt;=BB148,BC148-BB148,BC148+24-BB148)))</f>
        <v>23.409722222222225</v>
      </c>
      <c r="BE148" s="136">
        <f t="shared" si="71"/>
        <v>1.1666666666666667</v>
      </c>
      <c r="BF148" s="51">
        <v>0.6597222222222222</v>
      </c>
      <c r="BG148" s="51">
        <v>0.07291666666666667</v>
      </c>
      <c r="BH148" s="56">
        <f aca="true" t="shared" si="79" ref="BH148:BH173">IF(BF148="-","-",IF(OR(BF148="",BG148=""),"",IF(BG148&gt;=BF148,BG148-BF148,BG148+24-BF148)))</f>
        <v>23.413194444444446</v>
      </c>
      <c r="BI148" s="136">
        <f t="shared" si="72"/>
        <v>1.0833333333333333</v>
      </c>
      <c r="BJ148" s="58">
        <v>7</v>
      </c>
      <c r="BK148" s="59">
        <v>0.05068287037037037</v>
      </c>
      <c r="BL148" s="59">
        <v>0.05949074074074074</v>
      </c>
      <c r="BM148" s="60">
        <f t="shared" si="73"/>
        <v>0.008807870370370369</v>
      </c>
      <c r="BN148" s="207" t="s">
        <v>751</v>
      </c>
      <c r="BO148" s="207" t="s">
        <v>752</v>
      </c>
      <c r="BP148" s="215" t="s">
        <v>474</v>
      </c>
      <c r="BQ148" s="44" t="s">
        <v>465</v>
      </c>
      <c r="BR148" s="44" t="s">
        <v>753</v>
      </c>
      <c r="BS148" s="44" t="s">
        <v>102</v>
      </c>
      <c r="BT148" s="44" t="s">
        <v>63</v>
      </c>
      <c r="BU148" s="44" t="s">
        <v>63</v>
      </c>
      <c r="BV148" s="44" t="s">
        <v>63</v>
      </c>
      <c r="BW148" s="44" t="s">
        <v>63</v>
      </c>
      <c r="BX148" s="44"/>
      <c r="BY148" s="53"/>
      <c r="BZ148" s="44"/>
      <c r="CA148" s="45"/>
      <c r="CB148" s="44" t="s">
        <v>102</v>
      </c>
      <c r="CC148" s="44" t="s">
        <v>63</v>
      </c>
      <c r="CD148" s="44" t="s">
        <v>63</v>
      </c>
      <c r="CE148" s="44" t="s">
        <v>63</v>
      </c>
      <c r="CF148" s="44" t="s">
        <v>63</v>
      </c>
      <c r="CG148" s="44" t="s">
        <v>63</v>
      </c>
      <c r="CH148" s="62" t="s">
        <v>749</v>
      </c>
    </row>
    <row r="149" spans="1:88" ht="13.5">
      <c r="A149" s="48">
        <v>7</v>
      </c>
      <c r="B149" s="45">
        <v>24</v>
      </c>
      <c r="C149" s="50" t="s">
        <v>87</v>
      </c>
      <c r="D149" s="51">
        <v>0.5902777777777778</v>
      </c>
      <c r="E149" s="224" t="s">
        <v>320</v>
      </c>
      <c r="F149" s="51">
        <v>0.19444444444444445</v>
      </c>
      <c r="G149" s="51" t="s">
        <v>269</v>
      </c>
      <c r="H149" s="52">
        <f t="shared" si="65"/>
        <v>852.6</v>
      </c>
      <c r="I149" s="51">
        <v>0.6145833333333334</v>
      </c>
      <c r="J149" s="231" t="s">
        <v>320</v>
      </c>
      <c r="K149" s="51">
        <v>0.1875</v>
      </c>
      <c r="L149" s="51">
        <v>23.572916666666668</v>
      </c>
      <c r="M149" s="90">
        <v>0.5923611111111111</v>
      </c>
      <c r="N149" s="240" t="s">
        <v>320</v>
      </c>
      <c r="O149" s="90">
        <v>0.19652777777777777</v>
      </c>
      <c r="P149" s="90">
        <f t="shared" si="58"/>
        <v>23.604166666666668</v>
      </c>
      <c r="Q149" s="51">
        <f t="shared" si="74"/>
        <v>0.5923611111111111</v>
      </c>
      <c r="R149" s="224" t="s">
        <v>320</v>
      </c>
      <c r="S149" s="51">
        <f t="shared" si="75"/>
        <v>0.19652777777777777</v>
      </c>
      <c r="T149" s="51">
        <f t="shared" si="59"/>
        <v>23.604166666666668</v>
      </c>
      <c r="U149" s="51">
        <f t="shared" si="76"/>
        <v>0.5923611111111111</v>
      </c>
      <c r="V149" s="224" t="s">
        <v>320</v>
      </c>
      <c r="W149" s="51">
        <f t="shared" si="77"/>
        <v>0.19652777777777777</v>
      </c>
      <c r="X149" s="51">
        <f t="shared" si="61"/>
        <v>23.604166666666668</v>
      </c>
      <c r="Y149" s="53">
        <f t="shared" si="62"/>
        <v>0.5902777777777778</v>
      </c>
      <c r="Z149" s="53">
        <f t="shared" si="63"/>
        <v>0.19652777777777777</v>
      </c>
      <c r="AA149" s="53">
        <f t="shared" si="64"/>
        <v>0.6062500000000001</v>
      </c>
      <c r="AB149" s="53">
        <f t="shared" si="66"/>
        <v>0.7048611111111112</v>
      </c>
      <c r="AC149" s="53">
        <f t="shared" si="67"/>
        <v>0.32152777777777775</v>
      </c>
      <c r="AD149" s="54">
        <f t="shared" si="68"/>
        <v>23.616666666666667</v>
      </c>
      <c r="AE149" s="64">
        <v>0.5902777777777778</v>
      </c>
      <c r="AF149" s="51">
        <v>0.18055555555555555</v>
      </c>
      <c r="AG149" s="56">
        <f t="shared" si="46"/>
        <v>23.59027777777778</v>
      </c>
      <c r="AH149" s="136">
        <f t="shared" si="69"/>
        <v>0</v>
      </c>
      <c r="AI149" s="51">
        <v>0.5888888888888889</v>
      </c>
      <c r="AJ149" s="51">
        <v>0.19791666666666666</v>
      </c>
      <c r="AK149" s="56">
        <f t="shared" si="47"/>
        <v>23.60902777777778</v>
      </c>
      <c r="AL149" s="136">
        <f t="shared" si="70"/>
        <v>0</v>
      </c>
      <c r="AM149" s="51">
        <v>0.5923611111111111</v>
      </c>
      <c r="AN149" s="51">
        <v>0.19583333333333333</v>
      </c>
      <c r="AO149" s="56">
        <f t="shared" si="48"/>
        <v>23.603472222222223</v>
      </c>
      <c r="AP149" s="51">
        <v>0.5930555555555556</v>
      </c>
      <c r="AQ149" s="51">
        <v>0.19583333333333333</v>
      </c>
      <c r="AR149" s="56">
        <f t="shared" si="49"/>
        <v>23.602777777777778</v>
      </c>
      <c r="AS149" s="51">
        <v>0.5923611111111111</v>
      </c>
      <c r="AT149" s="51">
        <v>0.19583333333333333</v>
      </c>
      <c r="AU149" s="56">
        <f t="shared" si="52"/>
        <v>23.603472222222223</v>
      </c>
      <c r="AV149" s="51"/>
      <c r="AW149" s="51"/>
      <c r="AX149" s="56">
        <f t="shared" si="50"/>
      </c>
      <c r="AY149" s="51">
        <v>0.5916666666666667</v>
      </c>
      <c r="AZ149" s="51">
        <v>0.19791666666666666</v>
      </c>
      <c r="BA149" s="56">
        <f t="shared" si="51"/>
        <v>23.606250000000003</v>
      </c>
      <c r="BB149" s="51">
        <v>0.6145833333333334</v>
      </c>
      <c r="BC149" s="51">
        <v>0.1875</v>
      </c>
      <c r="BD149" s="56">
        <f t="shared" si="78"/>
        <v>23.572916666666668</v>
      </c>
      <c r="BE149" s="136">
        <f t="shared" si="71"/>
        <v>0</v>
      </c>
      <c r="BF149" s="51">
        <v>0.6145833333333334</v>
      </c>
      <c r="BG149" s="51">
        <v>0.1875</v>
      </c>
      <c r="BH149" s="56">
        <f t="shared" si="79"/>
        <v>23.572916666666668</v>
      </c>
      <c r="BI149" s="136">
        <f t="shared" si="72"/>
        <v>0</v>
      </c>
      <c r="BJ149" s="58">
        <v>7</v>
      </c>
      <c r="BK149" s="59">
        <v>0.05949074074074074</v>
      </c>
      <c r="BL149" s="59">
        <v>0.0694212962962963</v>
      </c>
      <c r="BM149" s="60">
        <f t="shared" si="73"/>
        <v>0.00993055555555556</v>
      </c>
      <c r="BN149" s="207" t="s">
        <v>755</v>
      </c>
      <c r="BO149" s="207" t="s">
        <v>756</v>
      </c>
      <c r="BP149" s="215" t="s">
        <v>474</v>
      </c>
      <c r="BQ149" s="44" t="s">
        <v>465</v>
      </c>
      <c r="BR149" s="44" t="s">
        <v>754</v>
      </c>
      <c r="BS149" s="44" t="s">
        <v>62</v>
      </c>
      <c r="BT149" s="44" t="s">
        <v>63</v>
      </c>
      <c r="BU149" s="44" t="s">
        <v>63</v>
      </c>
      <c r="BV149" s="44" t="s">
        <v>63</v>
      </c>
      <c r="BW149" s="44" t="s">
        <v>63</v>
      </c>
      <c r="BX149" s="44" t="s">
        <v>85</v>
      </c>
      <c r="BY149" s="53"/>
      <c r="BZ149" s="44" t="s">
        <v>65</v>
      </c>
      <c r="CA149" s="45" t="s">
        <v>761</v>
      </c>
      <c r="CB149" s="44" t="s">
        <v>62</v>
      </c>
      <c r="CC149" s="44" t="s">
        <v>63</v>
      </c>
      <c r="CD149" s="44" t="s">
        <v>63</v>
      </c>
      <c r="CE149" s="44" t="s">
        <v>63</v>
      </c>
      <c r="CF149" s="44" t="s">
        <v>63</v>
      </c>
      <c r="CG149" s="44" t="s">
        <v>63</v>
      </c>
      <c r="CH149" s="62"/>
      <c r="CI149" s="65">
        <v>0.5888888888888889</v>
      </c>
      <c r="CJ149" s="47" t="s">
        <v>1007</v>
      </c>
    </row>
    <row r="150" spans="1:87" ht="13.5">
      <c r="A150" s="48">
        <v>7</v>
      </c>
      <c r="B150" s="45">
        <v>25</v>
      </c>
      <c r="C150" s="50" t="s">
        <v>90</v>
      </c>
      <c r="D150" s="51">
        <v>0.5972222222222222</v>
      </c>
      <c r="E150" s="224" t="s">
        <v>321</v>
      </c>
      <c r="F150" s="51">
        <v>0.20138888888888887</v>
      </c>
      <c r="G150" s="51" t="s">
        <v>269</v>
      </c>
      <c r="H150" s="52">
        <f t="shared" si="65"/>
        <v>852.6</v>
      </c>
      <c r="I150" s="51">
        <v>0.6145833333333334</v>
      </c>
      <c r="J150" s="231" t="s">
        <v>321</v>
      </c>
      <c r="K150" s="51">
        <v>0.1875</v>
      </c>
      <c r="L150" s="51">
        <v>23.572916666666668</v>
      </c>
      <c r="M150" s="90">
        <v>0.5944444444444444</v>
      </c>
      <c r="N150" s="240" t="s">
        <v>321</v>
      </c>
      <c r="O150" s="90">
        <v>0.19444444444444445</v>
      </c>
      <c r="P150" s="90">
        <f t="shared" si="58"/>
        <v>23.599999999999998</v>
      </c>
      <c r="Q150" s="51">
        <f t="shared" si="74"/>
        <v>0.5944444444444444</v>
      </c>
      <c r="R150" s="224" t="s">
        <v>321</v>
      </c>
      <c r="S150" s="51">
        <f t="shared" si="75"/>
        <v>0.19444444444444445</v>
      </c>
      <c r="T150" s="51">
        <f t="shared" si="59"/>
        <v>23.599999999999998</v>
      </c>
      <c r="U150" s="51">
        <f t="shared" si="76"/>
        <v>0.5944444444444444</v>
      </c>
      <c r="V150" s="224" t="s">
        <v>321</v>
      </c>
      <c r="W150" s="51">
        <f t="shared" si="77"/>
        <v>0.19444444444444445</v>
      </c>
      <c r="X150" s="51">
        <f t="shared" si="61"/>
        <v>23.599999999999998</v>
      </c>
      <c r="Y150" s="53">
        <f t="shared" si="62"/>
        <v>0.5944444444444444</v>
      </c>
      <c r="Z150" s="53">
        <v>0.20138888888888887</v>
      </c>
      <c r="AA150" s="53">
        <f t="shared" si="64"/>
        <v>0.6069444444444444</v>
      </c>
      <c r="AB150" s="53">
        <f t="shared" si="66"/>
        <v>0.7090277777777778</v>
      </c>
      <c r="AC150" s="53">
        <f t="shared" si="67"/>
        <v>0.32638888888888884</v>
      </c>
      <c r="AD150" s="54">
        <f t="shared" si="68"/>
        <v>23.617361111111112</v>
      </c>
      <c r="AE150" s="64">
        <v>0.5972222222222222</v>
      </c>
      <c r="AF150" s="51">
        <v>0.20138888888888887</v>
      </c>
      <c r="AG150" s="56">
        <f aca="true" t="shared" si="80" ref="AG150:AG173">IF(AE150="-","-",IF(OR(AE150="",AF150=""),"",IF(AF150&gt;=AE150,AF150-AE150,AF150+24-AE150)))</f>
        <v>23.604166666666668</v>
      </c>
      <c r="AH150" s="136">
        <f t="shared" si="69"/>
        <v>0</v>
      </c>
      <c r="AI150" s="51">
        <v>0.5972222222222222</v>
      </c>
      <c r="AJ150" s="51">
        <v>0.20555555555555557</v>
      </c>
      <c r="AK150" s="56">
        <f aca="true" t="shared" si="81" ref="AK150:AK173">IF(AI150="-","-",IF(OR(AI150="",AJ150=""),"",IF(AJ150&gt;=AI150,AJ150-AI150,AJ150+24-AI150)))</f>
        <v>23.608333333333334</v>
      </c>
      <c r="AL150" s="136">
        <f t="shared" si="70"/>
        <v>0</v>
      </c>
      <c r="AM150" s="51">
        <v>0.5944444444444444</v>
      </c>
      <c r="AN150" s="51">
        <v>0.19375</v>
      </c>
      <c r="AO150" s="56">
        <f aca="true" t="shared" si="82" ref="AO150:AO158">IF(AM150="-","-",IF(OR(AM150="",AN150=""),"",IF(AN150&gt;=AM150,AN150-AM150,AN150+24-AM150)))</f>
        <v>23.599305555555556</v>
      </c>
      <c r="AP150" s="51">
        <v>0.5944444444444444</v>
      </c>
      <c r="AQ150" s="51">
        <v>0.19375</v>
      </c>
      <c r="AR150" s="56">
        <f aca="true" t="shared" si="83" ref="AR150:AR158">IF(AP150="-","-",IF(OR(AP150="",AQ150=""),"",IF(AQ150&gt;=AP150,AQ150-AP150,AQ150+24-AP150)))</f>
        <v>23.599305555555556</v>
      </c>
      <c r="AS150" s="51">
        <v>0.5944444444444444</v>
      </c>
      <c r="AT150" s="51">
        <v>0.19375</v>
      </c>
      <c r="AU150" s="56">
        <f t="shared" si="52"/>
        <v>23.599305555555556</v>
      </c>
      <c r="AV150" s="51"/>
      <c r="AW150" s="51"/>
      <c r="AX150" s="56">
        <f t="shared" si="50"/>
      </c>
      <c r="AY150" s="51">
        <v>0.59375</v>
      </c>
      <c r="AZ150" s="51">
        <v>0.20138888888888887</v>
      </c>
      <c r="BA150" s="56">
        <f t="shared" si="51"/>
        <v>23.60763888888889</v>
      </c>
      <c r="BB150" s="51">
        <v>0.6145833333333334</v>
      </c>
      <c r="BC150" s="51">
        <v>0.18125</v>
      </c>
      <c r="BD150" s="56">
        <f t="shared" si="78"/>
        <v>23.566666666666666</v>
      </c>
      <c r="BE150" s="136">
        <f t="shared" si="71"/>
        <v>0.15</v>
      </c>
      <c r="BF150" s="51">
        <v>0.6145833333333334</v>
      </c>
      <c r="BG150" s="51">
        <v>0.1875</v>
      </c>
      <c r="BH150" s="56">
        <f t="shared" si="79"/>
        <v>23.572916666666668</v>
      </c>
      <c r="BI150" s="136">
        <f t="shared" si="72"/>
        <v>0</v>
      </c>
      <c r="BJ150" s="58">
        <v>7</v>
      </c>
      <c r="BK150" s="59">
        <v>0.0694212962962963</v>
      </c>
      <c r="BL150" s="59">
        <v>0.07937499999999999</v>
      </c>
      <c r="BM150" s="60">
        <f t="shared" si="73"/>
        <v>0.009953703703703687</v>
      </c>
      <c r="BN150" s="207" t="s">
        <v>766</v>
      </c>
      <c r="BO150" s="207" t="s">
        <v>758</v>
      </c>
      <c r="BP150" s="215" t="s">
        <v>759</v>
      </c>
      <c r="BQ150" s="44" t="s">
        <v>465</v>
      </c>
      <c r="BR150" s="44" t="s">
        <v>761</v>
      </c>
      <c r="BS150" s="44" t="s">
        <v>62</v>
      </c>
      <c r="BT150" s="44" t="s">
        <v>63</v>
      </c>
      <c r="BU150" s="44" t="s">
        <v>63</v>
      </c>
      <c r="BV150" s="44" t="s">
        <v>63</v>
      </c>
      <c r="BW150" s="44" t="s">
        <v>63</v>
      </c>
      <c r="BX150" s="44" t="s">
        <v>85</v>
      </c>
      <c r="BY150" s="53"/>
      <c r="BZ150" s="44" t="s">
        <v>65</v>
      </c>
      <c r="CA150" s="45" t="s">
        <v>760</v>
      </c>
      <c r="CB150" s="44" t="s">
        <v>514</v>
      </c>
      <c r="CC150" s="44" t="s">
        <v>63</v>
      </c>
      <c r="CD150" s="44" t="s">
        <v>63</v>
      </c>
      <c r="CE150" s="44" t="s">
        <v>63</v>
      </c>
      <c r="CF150" s="44" t="s">
        <v>63</v>
      </c>
      <c r="CG150" s="44" t="s">
        <v>63</v>
      </c>
      <c r="CH150" s="62" t="s">
        <v>762</v>
      </c>
      <c r="CI150" s="65"/>
    </row>
    <row r="151" spans="1:86" ht="13.5">
      <c r="A151" s="48">
        <v>7</v>
      </c>
      <c r="B151" s="45">
        <v>26</v>
      </c>
      <c r="C151" s="50" t="s">
        <v>57</v>
      </c>
      <c r="D151" s="51">
        <v>0.5972222222222222</v>
      </c>
      <c r="E151" s="224" t="s">
        <v>322</v>
      </c>
      <c r="F151" s="51">
        <v>0.18055555555555555</v>
      </c>
      <c r="G151" s="51" t="s">
        <v>323</v>
      </c>
      <c r="H151" s="52">
        <f t="shared" si="65"/>
        <v>823.1999999999999</v>
      </c>
      <c r="I151" s="51">
        <v>0.6145833333333334</v>
      </c>
      <c r="J151" s="231" t="s">
        <v>322</v>
      </c>
      <c r="K151" s="51">
        <v>0.17708333333333334</v>
      </c>
      <c r="L151" s="51">
        <v>23.5625</v>
      </c>
      <c r="M151" s="90">
        <v>0.5958333333333333</v>
      </c>
      <c r="N151" s="240" t="s">
        <v>322</v>
      </c>
      <c r="O151" s="90">
        <v>0.19305555555555554</v>
      </c>
      <c r="P151" s="90">
        <f t="shared" si="58"/>
        <v>23.59722222222222</v>
      </c>
      <c r="Q151" s="51">
        <f t="shared" si="74"/>
        <v>0.5958333333333333</v>
      </c>
      <c r="R151" s="224" t="s">
        <v>322</v>
      </c>
      <c r="S151" s="51">
        <f t="shared" si="75"/>
        <v>0.19305555555555554</v>
      </c>
      <c r="T151" s="51">
        <f t="shared" si="59"/>
        <v>23.59722222222222</v>
      </c>
      <c r="U151" s="51">
        <f t="shared" si="76"/>
        <v>0.5958333333333333</v>
      </c>
      <c r="V151" s="224" t="s">
        <v>322</v>
      </c>
      <c r="W151" s="51">
        <f t="shared" si="77"/>
        <v>0.19305555555555554</v>
      </c>
      <c r="X151" s="51">
        <f t="shared" si="61"/>
        <v>23.59722222222222</v>
      </c>
      <c r="Y151" s="53">
        <f t="shared" si="62"/>
        <v>0.5958333333333333</v>
      </c>
      <c r="Z151" s="53">
        <f t="shared" si="63"/>
        <v>0.19305555555555554</v>
      </c>
      <c r="AA151" s="53">
        <f t="shared" si="64"/>
        <v>0.5972222222222222</v>
      </c>
      <c r="AB151" s="53">
        <f t="shared" si="66"/>
        <v>0.7104166666666667</v>
      </c>
      <c r="AC151" s="53">
        <f t="shared" si="67"/>
        <v>0.31805555555555554</v>
      </c>
      <c r="AD151" s="54">
        <f t="shared" si="68"/>
        <v>23.60763888888889</v>
      </c>
      <c r="AE151" s="64">
        <v>0.5972222222222222</v>
      </c>
      <c r="AF151" s="51">
        <v>0.18055555555555555</v>
      </c>
      <c r="AG151" s="56">
        <f t="shared" si="80"/>
        <v>23.583333333333336</v>
      </c>
      <c r="AH151" s="136">
        <f t="shared" si="69"/>
        <v>0</v>
      </c>
      <c r="AI151" s="51">
        <v>0.5972222222222222</v>
      </c>
      <c r="AJ151" s="51">
        <v>0.18472222222222223</v>
      </c>
      <c r="AK151" s="56">
        <f t="shared" si="81"/>
        <v>23.587500000000002</v>
      </c>
      <c r="AL151" s="136">
        <f t="shared" si="70"/>
        <v>0</v>
      </c>
      <c r="AM151" s="51">
        <v>0.5958333333333333</v>
      </c>
      <c r="AN151" s="51">
        <v>0.19236111111111112</v>
      </c>
      <c r="AO151" s="56">
        <f t="shared" si="82"/>
        <v>23.596527777777776</v>
      </c>
      <c r="AP151" s="51">
        <v>0.5965277777777778</v>
      </c>
      <c r="AQ151" s="51">
        <v>0.19236111111111112</v>
      </c>
      <c r="AR151" s="56">
        <f t="shared" si="83"/>
        <v>23.595833333333335</v>
      </c>
      <c r="AS151" s="51">
        <v>0.5958333333333333</v>
      </c>
      <c r="AT151" s="51">
        <v>0.19236111111111112</v>
      </c>
      <c r="AU151" s="56">
        <f t="shared" si="52"/>
        <v>23.596527777777776</v>
      </c>
      <c r="AV151" s="51"/>
      <c r="AW151" s="51"/>
      <c r="AX151" s="56">
        <f aca="true" t="shared" si="84" ref="AX151:AX173">IF(AV151="-","-",IF(OR(AV151="",AW151=""),"",IF(AW151&gt;=AV151,AW151-AV151,AW151+24-AV151)))</f>
      </c>
      <c r="AY151" s="51">
        <v>0.5958333333333333</v>
      </c>
      <c r="AZ151" s="51">
        <v>0.19444444444444445</v>
      </c>
      <c r="BA151" s="56">
        <f aca="true" t="shared" si="85" ref="BA151:BA173">IF(AY151="-","-",IF(OR(AY151="",AZ151=""),"",IF(AZ151&gt;=AY151,AZ151-AY151,AZ151+24-AY151)))</f>
        <v>23.598611111111108</v>
      </c>
      <c r="BB151" s="51">
        <v>0.6145833333333334</v>
      </c>
      <c r="BC151" s="51">
        <v>0.17708333333333334</v>
      </c>
      <c r="BD151" s="56">
        <f t="shared" si="78"/>
        <v>23.5625</v>
      </c>
      <c r="BE151" s="136">
        <f t="shared" si="71"/>
        <v>0</v>
      </c>
      <c r="BF151" s="51">
        <v>0.6145833333333334</v>
      </c>
      <c r="BG151" s="51">
        <v>0.17708333333333334</v>
      </c>
      <c r="BH151" s="56">
        <f t="shared" si="79"/>
        <v>23.5625</v>
      </c>
      <c r="BI151" s="136">
        <f t="shared" si="72"/>
        <v>0</v>
      </c>
      <c r="BJ151" s="58">
        <v>7</v>
      </c>
      <c r="BK151" s="59">
        <v>0.07937499999999999</v>
      </c>
      <c r="BL151" s="59">
        <v>0.08917824074074075</v>
      </c>
      <c r="BM151" s="60">
        <f t="shared" si="73"/>
        <v>0.009803240740740765</v>
      </c>
      <c r="BN151" s="207" t="s">
        <v>767</v>
      </c>
      <c r="BO151" s="207" t="s">
        <v>691</v>
      </c>
      <c r="BP151" s="215" t="s">
        <v>474</v>
      </c>
      <c r="BQ151" s="44" t="s">
        <v>465</v>
      </c>
      <c r="BR151" s="44" t="s">
        <v>768</v>
      </c>
      <c r="BS151" s="44" t="s">
        <v>62</v>
      </c>
      <c r="BT151" s="44" t="s">
        <v>63</v>
      </c>
      <c r="BU151" s="44" t="s">
        <v>63</v>
      </c>
      <c r="BV151" s="44" t="s">
        <v>63</v>
      </c>
      <c r="BW151" s="44" t="s">
        <v>63</v>
      </c>
      <c r="BX151" s="44" t="s">
        <v>85</v>
      </c>
      <c r="BY151" s="53"/>
      <c r="BZ151" s="44" t="s">
        <v>65</v>
      </c>
      <c r="CA151" s="45" t="s">
        <v>769</v>
      </c>
      <c r="CB151" s="44" t="s">
        <v>62</v>
      </c>
      <c r="CC151" s="44" t="s">
        <v>63</v>
      </c>
      <c r="CD151" s="44" t="s">
        <v>63</v>
      </c>
      <c r="CE151" s="44" t="s">
        <v>63</v>
      </c>
      <c r="CF151" s="44" t="s">
        <v>63</v>
      </c>
      <c r="CG151" s="44" t="s">
        <v>63</v>
      </c>
      <c r="CH151" s="62"/>
    </row>
    <row r="152" spans="1:86" ht="13.5">
      <c r="A152" s="48">
        <v>7</v>
      </c>
      <c r="B152" s="45">
        <v>27</v>
      </c>
      <c r="C152" s="50" t="s">
        <v>67</v>
      </c>
      <c r="D152" s="51">
        <v>0.5972222222222222</v>
      </c>
      <c r="E152" s="224" t="s">
        <v>324</v>
      </c>
      <c r="F152" s="51">
        <v>0.18055555555555555</v>
      </c>
      <c r="G152" s="51" t="s">
        <v>323</v>
      </c>
      <c r="H152" s="52">
        <f t="shared" si="65"/>
        <v>823.1999999999999</v>
      </c>
      <c r="I152" s="51">
        <v>0.6145833333333334</v>
      </c>
      <c r="J152" s="231" t="s">
        <v>324</v>
      </c>
      <c r="K152" s="51">
        <v>0.17708333333333334</v>
      </c>
      <c r="L152" s="51">
        <v>23.5625</v>
      </c>
      <c r="M152" s="90">
        <v>0.5979166666666667</v>
      </c>
      <c r="N152" s="240" t="s">
        <v>324</v>
      </c>
      <c r="O152" s="90">
        <v>0.1909722222222222</v>
      </c>
      <c r="P152" s="90">
        <f t="shared" si="58"/>
        <v>23.593055555555555</v>
      </c>
      <c r="Q152" s="51">
        <f t="shared" si="74"/>
        <v>0.5979166666666667</v>
      </c>
      <c r="R152" s="224" t="s">
        <v>324</v>
      </c>
      <c r="S152" s="51">
        <f t="shared" si="75"/>
        <v>0.1909722222222222</v>
      </c>
      <c r="T152" s="51">
        <f t="shared" si="59"/>
        <v>23.593055555555555</v>
      </c>
      <c r="U152" s="51">
        <f t="shared" si="76"/>
        <v>0.5979166666666667</v>
      </c>
      <c r="V152" s="224" t="s">
        <v>324</v>
      </c>
      <c r="W152" s="51">
        <f t="shared" si="77"/>
        <v>0.1909722222222222</v>
      </c>
      <c r="X152" s="51">
        <f t="shared" si="61"/>
        <v>23.593055555555555</v>
      </c>
      <c r="Y152" s="53">
        <f t="shared" si="62"/>
        <v>0.5972222222222222</v>
      </c>
      <c r="Z152" s="53">
        <f t="shared" si="63"/>
        <v>0.1909722222222222</v>
      </c>
      <c r="AA152" s="53">
        <f t="shared" si="64"/>
        <v>0.5937500000000001</v>
      </c>
      <c r="AB152" s="53">
        <f t="shared" si="66"/>
        <v>0.7118055555555556</v>
      </c>
      <c r="AC152" s="53">
        <f t="shared" si="67"/>
        <v>0.3159722222222222</v>
      </c>
      <c r="AD152" s="54">
        <f t="shared" si="68"/>
        <v>23.604166666666664</v>
      </c>
      <c r="AE152" s="64">
        <v>0.5972222222222222</v>
      </c>
      <c r="AF152" s="51">
        <v>0.18055555555555555</v>
      </c>
      <c r="AG152" s="56">
        <f t="shared" si="80"/>
        <v>23.583333333333336</v>
      </c>
      <c r="AH152" s="136">
        <f t="shared" si="69"/>
        <v>0</v>
      </c>
      <c r="AI152" s="51">
        <v>0.5965277777777778</v>
      </c>
      <c r="AJ152" s="51">
        <v>0.1840277777777778</v>
      </c>
      <c r="AK152" s="56">
        <f t="shared" si="81"/>
        <v>23.587500000000002</v>
      </c>
      <c r="AL152" s="136">
        <f t="shared" si="70"/>
        <v>0</v>
      </c>
      <c r="AM152" s="51">
        <v>0.5979166666666667</v>
      </c>
      <c r="AN152" s="51">
        <v>0.19027777777777777</v>
      </c>
      <c r="AO152" s="56">
        <f t="shared" si="82"/>
        <v>23.59236111111111</v>
      </c>
      <c r="AP152" s="51">
        <v>0.5979166666666667</v>
      </c>
      <c r="AQ152" s="51">
        <v>0.19027777777777777</v>
      </c>
      <c r="AR152" s="56">
        <f t="shared" si="83"/>
        <v>23.59236111111111</v>
      </c>
      <c r="AS152" s="51">
        <v>0.5979166666666667</v>
      </c>
      <c r="AT152" s="51">
        <v>0.1909722222222222</v>
      </c>
      <c r="AU152" s="56">
        <f t="shared" si="52"/>
        <v>23.593055555555555</v>
      </c>
      <c r="AV152" s="51"/>
      <c r="AW152" s="51"/>
      <c r="AX152" s="56">
        <f t="shared" si="84"/>
      </c>
      <c r="AY152" s="51">
        <v>0.5986111111111111</v>
      </c>
      <c r="AZ152" s="51">
        <v>0.32222222222222224</v>
      </c>
      <c r="BA152" s="56">
        <f t="shared" si="85"/>
        <v>23.72361111111111</v>
      </c>
      <c r="BB152" s="51">
        <v>0.6145833333333334</v>
      </c>
      <c r="BC152" s="51">
        <v>0.17708333333333334</v>
      </c>
      <c r="BD152" s="56">
        <f t="shared" si="78"/>
        <v>23.5625</v>
      </c>
      <c r="BE152" s="136">
        <f t="shared" si="71"/>
        <v>0</v>
      </c>
      <c r="BF152" s="51">
        <v>0.6145833333333334</v>
      </c>
      <c r="BG152" s="51">
        <v>0.17708333333333334</v>
      </c>
      <c r="BH152" s="56">
        <f t="shared" si="79"/>
        <v>23.5625</v>
      </c>
      <c r="BI152" s="136">
        <f t="shared" si="72"/>
        <v>0</v>
      </c>
      <c r="BJ152" s="58">
        <v>7</v>
      </c>
      <c r="BK152" s="59">
        <v>0.08917824074074075</v>
      </c>
      <c r="BL152" s="221">
        <v>0.09901620370370372</v>
      </c>
      <c r="BM152" s="60">
        <f t="shared" si="73"/>
        <v>0.009837962962962965</v>
      </c>
      <c r="BN152" s="207" t="s">
        <v>771</v>
      </c>
      <c r="BO152" s="207" t="s">
        <v>772</v>
      </c>
      <c r="BP152" s="215" t="s">
        <v>474</v>
      </c>
      <c r="BQ152" s="44" t="s">
        <v>465</v>
      </c>
      <c r="BR152" s="44" t="s">
        <v>770</v>
      </c>
      <c r="BS152" s="44" t="s">
        <v>62</v>
      </c>
      <c r="BT152" s="44" t="s">
        <v>63</v>
      </c>
      <c r="BU152" s="44" t="s">
        <v>63</v>
      </c>
      <c r="BV152" s="44" t="s">
        <v>63</v>
      </c>
      <c r="BW152" s="44" t="s">
        <v>63</v>
      </c>
      <c r="BX152" s="44" t="s">
        <v>85</v>
      </c>
      <c r="BY152" s="53"/>
      <c r="BZ152" s="44" t="s">
        <v>65</v>
      </c>
      <c r="CA152" s="45" t="s">
        <v>86</v>
      </c>
      <c r="CB152" s="44" t="s">
        <v>62</v>
      </c>
      <c r="CC152" s="44" t="s">
        <v>63</v>
      </c>
      <c r="CD152" s="44" t="s">
        <v>63</v>
      </c>
      <c r="CE152" s="44" t="s">
        <v>63</v>
      </c>
      <c r="CF152" s="44" t="s">
        <v>63</v>
      </c>
      <c r="CG152" s="44" t="s">
        <v>63</v>
      </c>
      <c r="CH152" s="62"/>
    </row>
    <row r="153" spans="1:86" ht="13.5">
      <c r="A153" s="48">
        <v>7</v>
      </c>
      <c r="B153" s="45">
        <v>28</v>
      </c>
      <c r="C153" s="50" t="s">
        <v>74</v>
      </c>
      <c r="D153" s="51">
        <v>0.5972222222222222</v>
      </c>
      <c r="E153" s="224" t="s">
        <v>325</v>
      </c>
      <c r="F153" s="51">
        <v>0.18055555555555555</v>
      </c>
      <c r="G153" s="51" t="s">
        <v>323</v>
      </c>
      <c r="H153" s="52">
        <f t="shared" si="65"/>
        <v>823.1999999999999</v>
      </c>
      <c r="I153" s="51">
        <v>0.625</v>
      </c>
      <c r="J153" s="231" t="s">
        <v>325</v>
      </c>
      <c r="K153" s="51">
        <v>0.17708333333333334</v>
      </c>
      <c r="L153" s="51">
        <v>23.552083333333332</v>
      </c>
      <c r="M153" s="90">
        <v>0.5993055555555555</v>
      </c>
      <c r="N153" s="240" t="s">
        <v>325</v>
      </c>
      <c r="O153" s="90">
        <v>0.18958333333333333</v>
      </c>
      <c r="P153" s="90">
        <f t="shared" si="58"/>
        <v>23.59027777777778</v>
      </c>
      <c r="Q153" s="51">
        <f t="shared" si="74"/>
        <v>0.5993055555555555</v>
      </c>
      <c r="R153" s="224" t="s">
        <v>325</v>
      </c>
      <c r="S153" s="51">
        <f t="shared" si="75"/>
        <v>0.18958333333333333</v>
      </c>
      <c r="T153" s="51">
        <f t="shared" si="59"/>
        <v>23.59027777777778</v>
      </c>
      <c r="U153" s="51">
        <f t="shared" si="76"/>
        <v>0.5993055555555555</v>
      </c>
      <c r="V153" s="224" t="s">
        <v>325</v>
      </c>
      <c r="W153" s="51">
        <f t="shared" si="77"/>
        <v>0.18958333333333333</v>
      </c>
      <c r="X153" s="51">
        <f t="shared" si="61"/>
        <v>23.59027777777778</v>
      </c>
      <c r="Y153" s="53">
        <f t="shared" si="62"/>
        <v>0.5972222222222222</v>
      </c>
      <c r="Z153" s="53">
        <f t="shared" si="63"/>
        <v>0.18958333333333333</v>
      </c>
      <c r="AA153" s="53">
        <f t="shared" si="64"/>
        <v>0.592361111111111</v>
      </c>
      <c r="AB153" s="53">
        <f t="shared" si="66"/>
        <v>0.7118055555555556</v>
      </c>
      <c r="AC153" s="53">
        <f t="shared" si="67"/>
        <v>0.3145833333333333</v>
      </c>
      <c r="AD153" s="54">
        <f t="shared" si="68"/>
        <v>23.602777777777778</v>
      </c>
      <c r="AE153" s="64">
        <v>0.611111111111111</v>
      </c>
      <c r="AF153" s="51">
        <v>0.18055555555555555</v>
      </c>
      <c r="AG153" s="56">
        <f t="shared" si="80"/>
        <v>23.569444444444446</v>
      </c>
      <c r="AH153" s="136">
        <f t="shared" si="69"/>
        <v>0</v>
      </c>
      <c r="AI153" s="51">
        <v>0.611111111111111</v>
      </c>
      <c r="AJ153" s="51">
        <v>0.1840277777777778</v>
      </c>
      <c r="AK153" s="56">
        <f t="shared" si="81"/>
        <v>23.572916666666668</v>
      </c>
      <c r="AL153" s="136">
        <f t="shared" si="70"/>
        <v>0</v>
      </c>
      <c r="AM153" s="51">
        <v>0.6090277777777778</v>
      </c>
      <c r="AN153" s="51">
        <v>0.18958333333333333</v>
      </c>
      <c r="AO153" s="56">
        <f t="shared" si="82"/>
        <v>23.580555555555556</v>
      </c>
      <c r="AP153" s="51">
        <v>0.6097222222222222</v>
      </c>
      <c r="AQ153" s="51">
        <v>0.18819444444444444</v>
      </c>
      <c r="AR153" s="56">
        <f t="shared" si="83"/>
        <v>23.578472222222224</v>
      </c>
      <c r="AS153" s="51">
        <v>0.6090277777777778</v>
      </c>
      <c r="AT153" s="51">
        <v>0.18888888888888888</v>
      </c>
      <c r="AU153" s="56">
        <f aca="true" t="shared" si="86" ref="AU153:AU158">IF(AS153="-","-",IF(OR(AS153="",AT153=""),"",IF(AT153&gt;=AS153,AT153-AS153,AT153+24-AS153)))</f>
        <v>23.57986111111111</v>
      </c>
      <c r="AV153" s="51"/>
      <c r="AW153" s="51"/>
      <c r="AX153" s="56">
        <f t="shared" si="84"/>
      </c>
      <c r="AY153" s="51">
        <v>0.6097222222222222</v>
      </c>
      <c r="AZ153" s="51">
        <v>0.19652777777777777</v>
      </c>
      <c r="BA153" s="56">
        <f t="shared" si="85"/>
        <v>23.586805555555557</v>
      </c>
      <c r="BB153" s="51">
        <v>0.625</v>
      </c>
      <c r="BC153" s="51">
        <v>0.17708333333333334</v>
      </c>
      <c r="BD153" s="56">
        <f t="shared" si="78"/>
        <v>23.552083333333332</v>
      </c>
      <c r="BE153" s="136">
        <f t="shared" si="71"/>
        <v>0</v>
      </c>
      <c r="BF153" s="51">
        <v>0.625</v>
      </c>
      <c r="BG153" s="51">
        <v>0.17708333333333334</v>
      </c>
      <c r="BH153" s="56">
        <f t="shared" si="79"/>
        <v>23.552083333333332</v>
      </c>
      <c r="BI153" s="136">
        <f t="shared" si="72"/>
        <v>0</v>
      </c>
      <c r="BJ153" s="58">
        <v>7</v>
      </c>
      <c r="BK153" s="59">
        <v>0.09901620370370372</v>
      </c>
      <c r="BL153" s="59">
        <v>0.10854166666666666</v>
      </c>
      <c r="BM153" s="60">
        <f t="shared" si="73"/>
        <v>0.009525462962962944</v>
      </c>
      <c r="BN153" s="207" t="s">
        <v>773</v>
      </c>
      <c r="BO153" s="207" t="s">
        <v>691</v>
      </c>
      <c r="BP153" s="215" t="s">
        <v>474</v>
      </c>
      <c r="BQ153" s="44" t="s">
        <v>465</v>
      </c>
      <c r="BR153" s="44" t="s">
        <v>774</v>
      </c>
      <c r="BS153" s="44" t="s">
        <v>62</v>
      </c>
      <c r="BT153" s="44" t="s">
        <v>63</v>
      </c>
      <c r="BU153" s="44" t="s">
        <v>63</v>
      </c>
      <c r="BV153" s="44" t="s">
        <v>63</v>
      </c>
      <c r="BW153" s="44" t="s">
        <v>63</v>
      </c>
      <c r="BX153" s="44"/>
      <c r="BY153" s="53"/>
      <c r="BZ153" s="44"/>
      <c r="CA153" s="45"/>
      <c r="CB153" s="44" t="s">
        <v>102</v>
      </c>
      <c r="CC153" s="44" t="s">
        <v>63</v>
      </c>
      <c r="CD153" s="44" t="s">
        <v>63</v>
      </c>
      <c r="CE153" s="44" t="s">
        <v>63</v>
      </c>
      <c r="CF153" s="44" t="s">
        <v>63</v>
      </c>
      <c r="CG153" s="44" t="s">
        <v>63</v>
      </c>
      <c r="CH153" s="62" t="s">
        <v>805</v>
      </c>
    </row>
    <row r="154" spans="1:86" ht="33.75">
      <c r="A154" s="48">
        <v>7</v>
      </c>
      <c r="B154" s="45">
        <v>29</v>
      </c>
      <c r="C154" s="50" t="s">
        <v>78</v>
      </c>
      <c r="D154" s="51">
        <v>0.6041666666666666</v>
      </c>
      <c r="E154" s="224" t="s">
        <v>326</v>
      </c>
      <c r="F154" s="51">
        <v>0.1875</v>
      </c>
      <c r="G154" s="51" t="s">
        <v>323</v>
      </c>
      <c r="H154" s="52">
        <f t="shared" si="65"/>
        <v>823.1999999999999</v>
      </c>
      <c r="I154" s="51">
        <v>0.625</v>
      </c>
      <c r="J154" s="231" t="s">
        <v>326</v>
      </c>
      <c r="K154" s="51">
        <v>0.17708333333333334</v>
      </c>
      <c r="L154" s="51">
        <v>23.552083333333332</v>
      </c>
      <c r="M154" s="90">
        <v>0.6013888888888889</v>
      </c>
      <c r="N154" s="240" t="s">
        <v>326</v>
      </c>
      <c r="O154" s="90">
        <v>0.1875</v>
      </c>
      <c r="P154" s="90">
        <f t="shared" si="58"/>
        <v>23.586111111111112</v>
      </c>
      <c r="Q154" s="51">
        <f t="shared" si="74"/>
        <v>0.6013888888888889</v>
      </c>
      <c r="R154" s="224" t="s">
        <v>326</v>
      </c>
      <c r="S154" s="51">
        <f t="shared" si="75"/>
        <v>0.1875</v>
      </c>
      <c r="T154" s="51">
        <f t="shared" si="59"/>
        <v>23.586111111111112</v>
      </c>
      <c r="U154" s="51">
        <f t="shared" si="76"/>
        <v>0.6013888888888889</v>
      </c>
      <c r="V154" s="224" t="s">
        <v>326</v>
      </c>
      <c r="W154" s="51">
        <f t="shared" si="77"/>
        <v>0.1875</v>
      </c>
      <c r="X154" s="51">
        <f t="shared" si="61"/>
        <v>23.586111111111112</v>
      </c>
      <c r="Y154" s="53">
        <f t="shared" si="62"/>
        <v>0.6013888888888889</v>
      </c>
      <c r="Z154" s="53">
        <f t="shared" si="63"/>
        <v>0.1875</v>
      </c>
      <c r="AA154" s="53">
        <f t="shared" si="64"/>
        <v>0.5861111111111111</v>
      </c>
      <c r="AB154" s="53">
        <f t="shared" si="66"/>
        <v>0.7159722222222222</v>
      </c>
      <c r="AC154" s="53">
        <f t="shared" si="67"/>
        <v>0.3125</v>
      </c>
      <c r="AD154" s="54">
        <f t="shared" si="68"/>
        <v>23.596527777777776</v>
      </c>
      <c r="AE154" s="64">
        <v>0.6041666666666666</v>
      </c>
      <c r="AF154" s="51">
        <v>0.17708333333333334</v>
      </c>
      <c r="AG154" s="56">
        <f t="shared" si="80"/>
        <v>23.572916666666664</v>
      </c>
      <c r="AH154" s="136">
        <f t="shared" si="69"/>
        <v>0</v>
      </c>
      <c r="AI154" s="51">
        <v>0.6055555555555555</v>
      </c>
      <c r="AJ154" s="51">
        <v>0.19305555555555554</v>
      </c>
      <c r="AK154" s="56">
        <f t="shared" si="81"/>
        <v>23.587500000000002</v>
      </c>
      <c r="AL154" s="136">
        <f t="shared" si="70"/>
        <v>0</v>
      </c>
      <c r="AM154" s="51">
        <v>0.6013888888888889</v>
      </c>
      <c r="AN154" s="51">
        <v>0.17708333333333334</v>
      </c>
      <c r="AO154" s="56">
        <f t="shared" si="82"/>
        <v>23.575694444444444</v>
      </c>
      <c r="AP154" s="51">
        <v>0.6055555555555555</v>
      </c>
      <c r="AQ154" s="51">
        <v>0.17777777777777778</v>
      </c>
      <c r="AR154" s="56">
        <f t="shared" si="83"/>
        <v>23.572222222222223</v>
      </c>
      <c r="AS154" s="51">
        <v>0.6013888888888889</v>
      </c>
      <c r="AT154" s="51">
        <v>0.17777777777777778</v>
      </c>
      <c r="AU154" s="56">
        <f t="shared" si="86"/>
        <v>23.57638888888889</v>
      </c>
      <c r="AV154" s="51"/>
      <c r="AW154" s="51"/>
      <c r="AX154" s="56">
        <f t="shared" si="84"/>
      </c>
      <c r="AY154" s="51">
        <v>0.6013888888888889</v>
      </c>
      <c r="AZ154" s="51">
        <v>0.17708333333333334</v>
      </c>
      <c r="BA154" s="56">
        <f t="shared" si="85"/>
        <v>23.575694444444444</v>
      </c>
      <c r="BB154" s="51">
        <v>0.625</v>
      </c>
      <c r="BC154" s="51">
        <v>0.17708333333333334</v>
      </c>
      <c r="BD154" s="56">
        <f t="shared" si="78"/>
        <v>23.552083333333332</v>
      </c>
      <c r="BE154" s="136">
        <f t="shared" si="71"/>
        <v>0</v>
      </c>
      <c r="BF154" s="51">
        <v>0.625</v>
      </c>
      <c r="BG154" s="51">
        <v>0.17708333333333334</v>
      </c>
      <c r="BH154" s="56">
        <f t="shared" si="79"/>
        <v>23.552083333333332</v>
      </c>
      <c r="BI154" s="136">
        <f t="shared" si="72"/>
        <v>0</v>
      </c>
      <c r="BJ154" s="58">
        <v>7</v>
      </c>
      <c r="BK154" s="59">
        <v>0.10854166666666666</v>
      </c>
      <c r="BL154" s="59">
        <v>0.11804398148148149</v>
      </c>
      <c r="BM154" s="60">
        <f t="shared" si="73"/>
        <v>0.009502314814814825</v>
      </c>
      <c r="BN154" s="207" t="s">
        <v>776</v>
      </c>
      <c r="BO154" s="207" t="s">
        <v>691</v>
      </c>
      <c r="BP154" s="215" t="s">
        <v>474</v>
      </c>
      <c r="BQ154" s="44" t="s">
        <v>465</v>
      </c>
      <c r="BR154" s="44" t="s">
        <v>775</v>
      </c>
      <c r="BS154" s="44" t="s">
        <v>62</v>
      </c>
      <c r="BT154" s="44" t="s">
        <v>63</v>
      </c>
      <c r="BU154" s="44" t="s">
        <v>63</v>
      </c>
      <c r="BV154" s="44" t="s">
        <v>63</v>
      </c>
      <c r="BW154" s="44" t="s">
        <v>63</v>
      </c>
      <c r="BX154" s="44"/>
      <c r="BY154" s="53"/>
      <c r="BZ154" s="44"/>
      <c r="CA154" s="45"/>
      <c r="CB154" s="44" t="s">
        <v>98</v>
      </c>
      <c r="CC154" s="44" t="s">
        <v>63</v>
      </c>
      <c r="CD154" s="44" t="s">
        <v>63</v>
      </c>
      <c r="CE154" s="44" t="s">
        <v>131</v>
      </c>
      <c r="CF154" s="44" t="s">
        <v>63</v>
      </c>
      <c r="CG154" s="44" t="s">
        <v>63</v>
      </c>
      <c r="CH154" s="62" t="s">
        <v>787</v>
      </c>
    </row>
    <row r="155" spans="1:86" ht="45">
      <c r="A155" s="48">
        <v>7</v>
      </c>
      <c r="B155" s="45">
        <v>30</v>
      </c>
      <c r="C155" s="50" t="s">
        <v>83</v>
      </c>
      <c r="D155" s="51">
        <v>0.6041666666666666</v>
      </c>
      <c r="E155" s="224" t="s">
        <v>327</v>
      </c>
      <c r="F155" s="51">
        <v>0.1875</v>
      </c>
      <c r="G155" s="51" t="s">
        <v>323</v>
      </c>
      <c r="H155" s="52">
        <f t="shared" si="65"/>
        <v>823.1999999999999</v>
      </c>
      <c r="I155" s="51">
        <v>0.625</v>
      </c>
      <c r="J155" s="231" t="s">
        <v>327</v>
      </c>
      <c r="K155" s="51">
        <v>0.17708333333333334</v>
      </c>
      <c r="L155" s="51">
        <v>23.552083333333332</v>
      </c>
      <c r="M155" s="90">
        <v>0.6027777777777777</v>
      </c>
      <c r="N155" s="240" t="s">
        <v>327</v>
      </c>
      <c r="O155" s="90">
        <v>0.18541666666666667</v>
      </c>
      <c r="P155" s="90">
        <f t="shared" si="58"/>
        <v>23.582638888888887</v>
      </c>
      <c r="Q155" s="51">
        <f t="shared" si="74"/>
        <v>0.6027777777777777</v>
      </c>
      <c r="R155" s="224" t="s">
        <v>327</v>
      </c>
      <c r="S155" s="51">
        <f t="shared" si="75"/>
        <v>0.18541666666666667</v>
      </c>
      <c r="T155" s="51">
        <f t="shared" si="59"/>
        <v>23.582638888888887</v>
      </c>
      <c r="U155" s="51">
        <f t="shared" si="76"/>
        <v>0.6027777777777777</v>
      </c>
      <c r="V155" s="224" t="s">
        <v>327</v>
      </c>
      <c r="W155" s="51">
        <f t="shared" si="77"/>
        <v>0.18541666666666667</v>
      </c>
      <c r="X155" s="51">
        <f t="shared" si="61"/>
        <v>23.582638888888887</v>
      </c>
      <c r="Y155" s="53">
        <f t="shared" si="62"/>
        <v>0.6027777777777777</v>
      </c>
      <c r="Z155" s="53">
        <v>0.1875</v>
      </c>
      <c r="AA155" s="53">
        <f t="shared" si="64"/>
        <v>0.5847222222222223</v>
      </c>
      <c r="AB155" s="53">
        <f t="shared" si="66"/>
        <v>0.7173611111111111</v>
      </c>
      <c r="AC155" s="53">
        <f t="shared" si="67"/>
        <v>0.3125</v>
      </c>
      <c r="AD155" s="54">
        <f t="shared" si="68"/>
        <v>23.59513888888889</v>
      </c>
      <c r="AE155" s="64">
        <v>0.6041666666666666</v>
      </c>
      <c r="AF155" s="51">
        <v>0.1875</v>
      </c>
      <c r="AG155" s="56">
        <f t="shared" si="80"/>
        <v>23.583333333333332</v>
      </c>
      <c r="AH155" s="136">
        <f t="shared" si="69"/>
        <v>0</v>
      </c>
      <c r="AI155" s="51">
        <v>0.6041666666666666</v>
      </c>
      <c r="AJ155" s="51">
        <v>0.1909722222222222</v>
      </c>
      <c r="AK155" s="56">
        <f t="shared" si="81"/>
        <v>23.586805555555554</v>
      </c>
      <c r="AL155" s="136">
        <f t="shared" si="70"/>
        <v>0</v>
      </c>
      <c r="AM155" s="51">
        <v>0.6034722222222222</v>
      </c>
      <c r="AN155" s="51">
        <v>0.18472222222222223</v>
      </c>
      <c r="AO155" s="56">
        <f t="shared" si="82"/>
        <v>23.58125</v>
      </c>
      <c r="AP155" s="51">
        <v>0.6069444444444444</v>
      </c>
      <c r="AQ155" s="51">
        <v>0.18472222222222223</v>
      </c>
      <c r="AR155" s="56">
        <f t="shared" si="83"/>
        <v>23.57777777777778</v>
      </c>
      <c r="AS155" s="51">
        <v>0.6034722222222222</v>
      </c>
      <c r="AT155" s="51">
        <v>0.18472222222222223</v>
      </c>
      <c r="AU155" s="56">
        <f t="shared" si="86"/>
        <v>23.58125</v>
      </c>
      <c r="AV155" s="51"/>
      <c r="AW155" s="51"/>
      <c r="AX155" s="56">
        <f t="shared" si="84"/>
      </c>
      <c r="AY155" s="51">
        <v>0.6027777777777777</v>
      </c>
      <c r="AZ155" s="51">
        <v>0.18888888888888888</v>
      </c>
      <c r="BA155" s="56">
        <f t="shared" si="85"/>
        <v>23.586111111111112</v>
      </c>
      <c r="BB155" s="51">
        <v>0.625</v>
      </c>
      <c r="BC155" s="51">
        <v>0.17708333333333334</v>
      </c>
      <c r="BD155" s="56">
        <f t="shared" si="78"/>
        <v>23.552083333333332</v>
      </c>
      <c r="BE155" s="136">
        <f t="shared" si="71"/>
        <v>0</v>
      </c>
      <c r="BF155" s="51">
        <v>0.625</v>
      </c>
      <c r="BG155" s="51">
        <v>0.17708333333333334</v>
      </c>
      <c r="BH155" s="56">
        <f t="shared" si="79"/>
        <v>23.552083333333332</v>
      </c>
      <c r="BI155" s="136">
        <f t="shared" si="72"/>
        <v>0</v>
      </c>
      <c r="BJ155" s="58">
        <v>7</v>
      </c>
      <c r="BK155" s="59">
        <v>0</v>
      </c>
      <c r="BL155" s="59">
        <v>0.009583333333333334</v>
      </c>
      <c r="BM155" s="60">
        <f t="shared" si="73"/>
        <v>0.009583333333333334</v>
      </c>
      <c r="BN155" s="207" t="s">
        <v>777</v>
      </c>
      <c r="BO155" s="207" t="s">
        <v>691</v>
      </c>
      <c r="BP155" s="215" t="s">
        <v>474</v>
      </c>
      <c r="BQ155" s="44" t="s">
        <v>465</v>
      </c>
      <c r="BR155" s="44" t="s">
        <v>778</v>
      </c>
      <c r="BS155" s="44" t="s">
        <v>514</v>
      </c>
      <c r="BT155" s="44" t="s">
        <v>63</v>
      </c>
      <c r="BU155" s="44" t="s">
        <v>63</v>
      </c>
      <c r="BV155" s="44" t="s">
        <v>63</v>
      </c>
      <c r="BW155" s="44" t="s">
        <v>63</v>
      </c>
      <c r="BX155" s="44" t="s">
        <v>674</v>
      </c>
      <c r="BY155" s="53">
        <v>0.8381944444444445</v>
      </c>
      <c r="BZ155" s="44" t="s">
        <v>115</v>
      </c>
      <c r="CA155" s="45" t="s">
        <v>779</v>
      </c>
      <c r="CB155" s="44" t="s">
        <v>62</v>
      </c>
      <c r="CC155" s="44" t="s">
        <v>63</v>
      </c>
      <c r="CD155" s="44" t="s">
        <v>131</v>
      </c>
      <c r="CE155" s="44" t="s">
        <v>63</v>
      </c>
      <c r="CF155" s="44" t="s">
        <v>63</v>
      </c>
      <c r="CG155" s="44" t="s">
        <v>63</v>
      </c>
      <c r="CH155" s="62" t="s">
        <v>788</v>
      </c>
    </row>
    <row r="156" spans="1:86" ht="13.5">
      <c r="A156" s="48">
        <v>7</v>
      </c>
      <c r="B156" s="45">
        <v>31</v>
      </c>
      <c r="C156" s="50" t="s">
        <v>87</v>
      </c>
      <c r="D156" s="51">
        <v>0.6041666666666666</v>
      </c>
      <c r="E156" s="224" t="s">
        <v>328</v>
      </c>
      <c r="F156" s="51">
        <v>0.1875</v>
      </c>
      <c r="G156" s="51" t="s">
        <v>323</v>
      </c>
      <c r="H156" s="52">
        <f t="shared" si="65"/>
        <v>823.1999999999999</v>
      </c>
      <c r="I156" s="51">
        <v>0.625</v>
      </c>
      <c r="J156" s="231" t="s">
        <v>328</v>
      </c>
      <c r="K156" s="51">
        <v>0.17708333333333334</v>
      </c>
      <c r="L156" s="51">
        <v>23.552083333333332</v>
      </c>
      <c r="M156" s="90">
        <v>0.6048611111111112</v>
      </c>
      <c r="N156" s="240" t="s">
        <v>328</v>
      </c>
      <c r="O156" s="90">
        <v>0.18333333333333335</v>
      </c>
      <c r="P156" s="90">
        <f t="shared" si="58"/>
        <v>23.57847222222222</v>
      </c>
      <c r="Q156" s="51">
        <f t="shared" si="74"/>
        <v>0.6048611111111112</v>
      </c>
      <c r="R156" s="224" t="s">
        <v>328</v>
      </c>
      <c r="S156" s="51">
        <f t="shared" si="75"/>
        <v>0.18333333333333335</v>
      </c>
      <c r="T156" s="51">
        <f t="shared" si="59"/>
        <v>23.57847222222222</v>
      </c>
      <c r="U156" s="51">
        <f t="shared" si="76"/>
        <v>0.6048611111111112</v>
      </c>
      <c r="V156" s="224" t="s">
        <v>328</v>
      </c>
      <c r="W156" s="51">
        <f t="shared" si="77"/>
        <v>0.18333333333333335</v>
      </c>
      <c r="X156" s="51">
        <f t="shared" si="61"/>
        <v>23.57847222222222</v>
      </c>
      <c r="Y156" s="53">
        <f t="shared" si="62"/>
        <v>0.6041666666666666</v>
      </c>
      <c r="Z156" s="53">
        <v>0.1875</v>
      </c>
      <c r="AA156" s="53">
        <f t="shared" si="64"/>
        <v>0.5833333333333334</v>
      </c>
      <c r="AB156" s="53">
        <f t="shared" si="66"/>
        <v>0.71875</v>
      </c>
      <c r="AC156" s="53">
        <f t="shared" si="67"/>
        <v>0.3125</v>
      </c>
      <c r="AD156" s="54">
        <f t="shared" si="68"/>
        <v>23.59375</v>
      </c>
      <c r="AE156" s="64">
        <v>0.6041666666666666</v>
      </c>
      <c r="AF156" s="51">
        <v>0.1875</v>
      </c>
      <c r="AG156" s="56">
        <f t="shared" si="80"/>
        <v>23.583333333333332</v>
      </c>
      <c r="AH156" s="136">
        <f t="shared" si="69"/>
        <v>0</v>
      </c>
      <c r="AI156" s="51">
        <v>0.6013888888888889</v>
      </c>
      <c r="AJ156" s="51">
        <v>0.18888888888888888</v>
      </c>
      <c r="AK156" s="56">
        <f t="shared" si="81"/>
        <v>23.587500000000002</v>
      </c>
      <c r="AL156" s="136">
        <f t="shared" si="70"/>
        <v>0</v>
      </c>
      <c r="AM156" s="51">
        <v>0.6048611111111112</v>
      </c>
      <c r="AN156" s="51">
        <v>0.18333333333333335</v>
      </c>
      <c r="AO156" s="56">
        <f t="shared" si="82"/>
        <v>23.57847222222222</v>
      </c>
      <c r="AP156" s="51">
        <v>0.6055555555555555</v>
      </c>
      <c r="AQ156" s="51">
        <v>0.1826388888888889</v>
      </c>
      <c r="AR156" s="56">
        <f t="shared" si="83"/>
        <v>23.577083333333334</v>
      </c>
      <c r="AS156" s="51">
        <v>0.6055555555555555</v>
      </c>
      <c r="AT156" s="51">
        <v>0.18333333333333335</v>
      </c>
      <c r="AU156" s="56">
        <f t="shared" si="86"/>
        <v>23.57777777777778</v>
      </c>
      <c r="AV156" s="51"/>
      <c r="AW156" s="51"/>
      <c r="AX156" s="56">
        <f t="shared" si="84"/>
      </c>
      <c r="AY156" s="51">
        <v>0.6041666666666666</v>
      </c>
      <c r="AZ156" s="51">
        <v>0.19375</v>
      </c>
      <c r="BA156" s="56">
        <f t="shared" si="85"/>
        <v>23.589583333333334</v>
      </c>
      <c r="BB156" s="51">
        <v>0.625</v>
      </c>
      <c r="BC156" s="51">
        <v>0.17708333333333334</v>
      </c>
      <c r="BD156" s="56">
        <f t="shared" si="78"/>
        <v>23.552083333333332</v>
      </c>
      <c r="BE156" s="136">
        <f t="shared" si="71"/>
        <v>0</v>
      </c>
      <c r="BF156" s="51">
        <v>0.625</v>
      </c>
      <c r="BG156" s="51">
        <v>0.17708333333333334</v>
      </c>
      <c r="BH156" s="56">
        <f t="shared" si="79"/>
        <v>23.552083333333332</v>
      </c>
      <c r="BI156" s="136">
        <f t="shared" si="72"/>
        <v>0</v>
      </c>
      <c r="BJ156" s="58">
        <v>7</v>
      </c>
      <c r="BK156" s="59">
        <v>0.009583333333333334</v>
      </c>
      <c r="BL156" s="59">
        <v>0.01900462962962963</v>
      </c>
      <c r="BM156" s="60">
        <v>0.009421296296296296</v>
      </c>
      <c r="BN156" s="207" t="s">
        <v>784</v>
      </c>
      <c r="BO156" s="207" t="s">
        <v>785</v>
      </c>
      <c r="BP156" s="215" t="s">
        <v>781</v>
      </c>
      <c r="BQ156" s="44" t="s">
        <v>465</v>
      </c>
      <c r="BR156" s="44" t="s">
        <v>780</v>
      </c>
      <c r="BS156" s="44" t="s">
        <v>62</v>
      </c>
      <c r="BT156" s="44" t="s">
        <v>63</v>
      </c>
      <c r="BU156" s="44" t="s">
        <v>63</v>
      </c>
      <c r="BV156" s="44" t="s">
        <v>63</v>
      </c>
      <c r="BW156" s="44" t="s">
        <v>63</v>
      </c>
      <c r="BX156" s="44" t="s">
        <v>64</v>
      </c>
      <c r="BY156" s="53">
        <v>0.9222222222222222</v>
      </c>
      <c r="BZ156" s="44" t="s">
        <v>65</v>
      </c>
      <c r="CA156" s="45" t="s">
        <v>66</v>
      </c>
      <c r="CB156" s="44" t="s">
        <v>62</v>
      </c>
      <c r="CC156" s="44" t="s">
        <v>63</v>
      </c>
      <c r="CD156" s="44" t="s">
        <v>63</v>
      </c>
      <c r="CE156" s="44" t="s">
        <v>63</v>
      </c>
      <c r="CF156" s="44" t="s">
        <v>63</v>
      </c>
      <c r="CG156" s="44" t="s">
        <v>63</v>
      </c>
      <c r="CH156" s="62"/>
    </row>
    <row r="157" spans="1:86" ht="33.75">
      <c r="A157" s="48">
        <v>8</v>
      </c>
      <c r="B157" s="45">
        <v>1</v>
      </c>
      <c r="C157" s="50" t="s">
        <v>90</v>
      </c>
      <c r="D157" s="51">
        <v>0.6597222222222222</v>
      </c>
      <c r="E157" s="224" t="s">
        <v>329</v>
      </c>
      <c r="F157" s="51">
        <v>0.18055555555555555</v>
      </c>
      <c r="G157" s="51" t="s">
        <v>220</v>
      </c>
      <c r="H157" s="52">
        <f t="shared" si="65"/>
        <v>735</v>
      </c>
      <c r="I157" s="51">
        <v>0.6770833333333334</v>
      </c>
      <c r="J157" s="231" t="s">
        <v>329</v>
      </c>
      <c r="K157" s="51">
        <v>0.16666666666666666</v>
      </c>
      <c r="L157" s="51">
        <v>23.489583333333336</v>
      </c>
      <c r="M157" s="90">
        <v>0.6069444444444444</v>
      </c>
      <c r="N157" s="240" t="s">
        <v>329</v>
      </c>
      <c r="O157" s="90">
        <v>0.18125</v>
      </c>
      <c r="P157" s="90">
        <f t="shared" si="58"/>
        <v>23.574305555555554</v>
      </c>
      <c r="Q157" s="51">
        <f t="shared" si="74"/>
        <v>0.6069444444444444</v>
      </c>
      <c r="R157" s="224" t="s">
        <v>329</v>
      </c>
      <c r="S157" s="51">
        <f t="shared" si="75"/>
        <v>0.18125</v>
      </c>
      <c r="T157" s="51">
        <f t="shared" si="59"/>
        <v>23.574305555555554</v>
      </c>
      <c r="U157" s="51">
        <f t="shared" si="76"/>
        <v>0.6069444444444444</v>
      </c>
      <c r="V157" s="224" t="s">
        <v>329</v>
      </c>
      <c r="W157" s="51">
        <f t="shared" si="77"/>
        <v>0.18125</v>
      </c>
      <c r="X157" s="51">
        <f t="shared" si="61"/>
        <v>23.574305555555554</v>
      </c>
      <c r="Y157" s="53">
        <f t="shared" si="62"/>
        <v>0.6069444444444444</v>
      </c>
      <c r="Z157" s="53">
        <f t="shared" si="63"/>
        <v>0.18125</v>
      </c>
      <c r="AA157" s="53">
        <f t="shared" si="64"/>
        <v>0.5743055555555555</v>
      </c>
      <c r="AB157" s="53">
        <f t="shared" si="66"/>
        <v>0.7215277777777778</v>
      </c>
      <c r="AC157" s="53">
        <f t="shared" si="67"/>
        <v>0.30625</v>
      </c>
      <c r="AD157" s="54">
        <f t="shared" si="68"/>
        <v>23.584722222222222</v>
      </c>
      <c r="AE157" s="64">
        <v>0.6597222222222222</v>
      </c>
      <c r="AF157" s="51">
        <v>0.03333333333333333</v>
      </c>
      <c r="AG157" s="56">
        <f t="shared" si="80"/>
        <v>23.373611111111114</v>
      </c>
      <c r="AH157" s="136">
        <f t="shared" si="69"/>
        <v>0</v>
      </c>
      <c r="AI157" s="51">
        <v>0.6590277777777778</v>
      </c>
      <c r="AJ157" s="51">
        <v>0.18333333333333335</v>
      </c>
      <c r="AK157" s="56">
        <f t="shared" si="81"/>
        <v>23.524305555555557</v>
      </c>
      <c r="AL157" s="136">
        <f t="shared" si="70"/>
        <v>0</v>
      </c>
      <c r="AM157" s="51">
        <v>0.6069444444444444</v>
      </c>
      <c r="AN157" s="51">
        <v>0.03263888888888889</v>
      </c>
      <c r="AO157" s="56">
        <f t="shared" si="82"/>
        <v>23.425694444444446</v>
      </c>
      <c r="AP157" s="51">
        <v>0.6069444444444444</v>
      </c>
      <c r="AQ157" s="51">
        <v>0.03333333333333333</v>
      </c>
      <c r="AR157" s="56">
        <f t="shared" si="83"/>
        <v>23.42638888888889</v>
      </c>
      <c r="AS157" s="51">
        <v>0.6069444444444444</v>
      </c>
      <c r="AT157" s="51">
        <v>0.03333333333333333</v>
      </c>
      <c r="AU157" s="56">
        <f t="shared" si="86"/>
        <v>23.42638888888889</v>
      </c>
      <c r="AV157" s="51"/>
      <c r="AW157" s="51"/>
      <c r="AX157" s="56">
        <f t="shared" si="84"/>
      </c>
      <c r="AY157" s="51">
        <v>0.6062500000000001</v>
      </c>
      <c r="AZ157" s="51">
        <v>0.03333333333333333</v>
      </c>
      <c r="BA157" s="56">
        <f t="shared" si="85"/>
        <v>23.427083333333336</v>
      </c>
      <c r="BB157" s="51">
        <v>0.6770833333333334</v>
      </c>
      <c r="BC157" s="51">
        <v>0.14722222222222223</v>
      </c>
      <c r="BD157" s="56">
        <f t="shared" si="78"/>
        <v>23.47013888888889</v>
      </c>
      <c r="BE157" s="136">
        <f t="shared" si="71"/>
        <v>0.4666666666666667</v>
      </c>
      <c r="BF157" s="51">
        <v>0.6770833333333334</v>
      </c>
      <c r="BG157" s="51">
        <v>0.14722222222222223</v>
      </c>
      <c r="BH157" s="56">
        <f t="shared" si="79"/>
        <v>23.47013888888889</v>
      </c>
      <c r="BI157" s="136">
        <f t="shared" si="72"/>
        <v>0.4666666666666667</v>
      </c>
      <c r="BJ157" s="58">
        <v>7</v>
      </c>
      <c r="BK157" s="59">
        <v>0.01900462962962963</v>
      </c>
      <c r="BL157" s="59">
        <v>0.026041666666666668</v>
      </c>
      <c r="BM157" s="60">
        <f t="shared" si="73"/>
        <v>0.007037037037037036</v>
      </c>
      <c r="BN157" s="207" t="s">
        <v>790</v>
      </c>
      <c r="BO157" s="207" t="s">
        <v>792</v>
      </c>
      <c r="BP157" s="215" t="s">
        <v>474</v>
      </c>
      <c r="BQ157" s="44" t="s">
        <v>782</v>
      </c>
      <c r="BR157" s="44" t="s">
        <v>783</v>
      </c>
      <c r="BS157" s="44" t="s">
        <v>62</v>
      </c>
      <c r="BT157" s="44" t="s">
        <v>63</v>
      </c>
      <c r="BU157" s="44" t="s">
        <v>63</v>
      </c>
      <c r="BV157" s="44" t="s">
        <v>63</v>
      </c>
      <c r="BW157" s="44" t="s">
        <v>63</v>
      </c>
      <c r="BX157" s="44"/>
      <c r="BY157" s="53"/>
      <c r="BZ157" s="44"/>
      <c r="CA157" s="45"/>
      <c r="CB157" s="44" t="s">
        <v>98</v>
      </c>
      <c r="CC157" s="44" t="s">
        <v>131</v>
      </c>
      <c r="CD157" s="44" t="s">
        <v>63</v>
      </c>
      <c r="CE157" s="44" t="s">
        <v>131</v>
      </c>
      <c r="CF157" s="44" t="s">
        <v>63</v>
      </c>
      <c r="CG157" s="44" t="s">
        <v>63</v>
      </c>
      <c r="CH157" s="62" t="s">
        <v>786</v>
      </c>
    </row>
    <row r="158" spans="1:86" ht="13.5">
      <c r="A158" s="48">
        <v>8</v>
      </c>
      <c r="B158" s="45">
        <v>2</v>
      </c>
      <c r="C158" s="50" t="s">
        <v>57</v>
      </c>
      <c r="D158" s="51">
        <v>0.7430555555555555</v>
      </c>
      <c r="E158" s="224" t="s">
        <v>330</v>
      </c>
      <c r="F158" s="51">
        <v>0.18055555555555555</v>
      </c>
      <c r="G158" s="51" t="s">
        <v>178</v>
      </c>
      <c r="H158" s="52">
        <f t="shared" si="65"/>
        <v>617.4</v>
      </c>
      <c r="I158" s="51">
        <v>0.7604166666666666</v>
      </c>
      <c r="J158" s="231" t="s">
        <v>330</v>
      </c>
      <c r="K158" s="51">
        <v>0.16666666666666666</v>
      </c>
      <c r="L158" s="51">
        <v>23.40625</v>
      </c>
      <c r="M158" s="90">
        <v>0.6090277777777778</v>
      </c>
      <c r="N158" s="240" t="s">
        <v>330</v>
      </c>
      <c r="O158" s="90">
        <v>0.1798611111111111</v>
      </c>
      <c r="P158" s="90">
        <f t="shared" si="58"/>
        <v>23.570833333333333</v>
      </c>
      <c r="Q158" s="51">
        <f t="shared" si="74"/>
        <v>0.6090277777777778</v>
      </c>
      <c r="R158" s="224" t="s">
        <v>330</v>
      </c>
      <c r="S158" s="51">
        <f t="shared" si="75"/>
        <v>0.1798611111111111</v>
      </c>
      <c r="T158" s="51">
        <f t="shared" si="59"/>
        <v>23.570833333333333</v>
      </c>
      <c r="U158" s="80">
        <v>0.65625</v>
      </c>
      <c r="V158" s="224" t="s">
        <v>330</v>
      </c>
      <c r="W158" s="51">
        <f t="shared" si="77"/>
        <v>0.1798611111111111</v>
      </c>
      <c r="X158" s="51">
        <f t="shared" si="61"/>
        <v>23.523611111111112</v>
      </c>
      <c r="Y158" s="53">
        <f t="shared" si="62"/>
        <v>0.6090277777777778</v>
      </c>
      <c r="Z158" s="53">
        <v>0.18055555555555555</v>
      </c>
      <c r="AA158" s="53">
        <f t="shared" si="64"/>
        <v>0.5715277777777777</v>
      </c>
      <c r="AB158" s="53">
        <f t="shared" si="66"/>
        <v>0.7236111111111112</v>
      </c>
      <c r="AC158" s="53">
        <f t="shared" si="67"/>
        <v>0.3055555555555556</v>
      </c>
      <c r="AD158" s="54">
        <f t="shared" si="68"/>
        <v>23.581944444444446</v>
      </c>
      <c r="AE158" s="64">
        <v>0.7430555555555555</v>
      </c>
      <c r="AF158" s="51">
        <v>0.18055555555555555</v>
      </c>
      <c r="AG158" s="56">
        <f t="shared" si="80"/>
        <v>23.4375</v>
      </c>
      <c r="AH158" s="136">
        <f t="shared" si="69"/>
        <v>0</v>
      </c>
      <c r="AI158" s="51">
        <v>0.7430555555555555</v>
      </c>
      <c r="AJ158" s="51">
        <v>0.18333333333333335</v>
      </c>
      <c r="AK158" s="56">
        <f t="shared" si="81"/>
        <v>23.440277777777776</v>
      </c>
      <c r="AL158" s="136">
        <f t="shared" si="70"/>
        <v>0</v>
      </c>
      <c r="AM158" s="51">
        <v>0.6090277777777778</v>
      </c>
      <c r="AN158" s="51">
        <v>0.17916666666666667</v>
      </c>
      <c r="AO158" s="56">
        <f t="shared" si="82"/>
        <v>23.570138888888888</v>
      </c>
      <c r="AP158" s="51">
        <v>0.6090277777777778</v>
      </c>
      <c r="AQ158" s="51">
        <v>0.17847222222222223</v>
      </c>
      <c r="AR158" s="56">
        <f t="shared" si="83"/>
        <v>23.569444444444443</v>
      </c>
      <c r="AS158" s="51">
        <v>0.6090277777777778</v>
      </c>
      <c r="AT158" s="51">
        <v>0.17916666666666667</v>
      </c>
      <c r="AU158" s="56">
        <f t="shared" si="86"/>
        <v>23.570138888888888</v>
      </c>
      <c r="AV158" s="51"/>
      <c r="AW158" s="51"/>
      <c r="AX158" s="56">
        <f t="shared" si="84"/>
      </c>
      <c r="AY158" s="51">
        <v>0.6090277777777778</v>
      </c>
      <c r="AZ158" s="51">
        <v>0.1840277777777778</v>
      </c>
      <c r="BA158" s="56">
        <f t="shared" si="85"/>
        <v>23.575</v>
      </c>
      <c r="BB158" s="51">
        <v>0.7604166666666666</v>
      </c>
      <c r="BC158" s="51">
        <v>0.16666666666666666</v>
      </c>
      <c r="BD158" s="56">
        <f t="shared" si="78"/>
        <v>23.40625</v>
      </c>
      <c r="BE158" s="136">
        <f t="shared" si="71"/>
        <v>0</v>
      </c>
      <c r="BF158" s="51">
        <v>0.7604166666666666</v>
      </c>
      <c r="BG158" s="51">
        <v>0.16666666666666666</v>
      </c>
      <c r="BH158" s="56">
        <f t="shared" si="79"/>
        <v>23.40625</v>
      </c>
      <c r="BI158" s="136">
        <f t="shared" si="72"/>
        <v>0</v>
      </c>
      <c r="BJ158" s="58">
        <v>7</v>
      </c>
      <c r="BK158" s="59">
        <v>0.026041666666666668</v>
      </c>
      <c r="BL158" s="59">
        <v>0.03542824074074074</v>
      </c>
      <c r="BM158" s="60">
        <f t="shared" si="73"/>
        <v>0.009386574074074071</v>
      </c>
      <c r="BN158" s="207" t="s">
        <v>791</v>
      </c>
      <c r="BO158" s="207" t="s">
        <v>792</v>
      </c>
      <c r="BP158" s="215" t="s">
        <v>474</v>
      </c>
      <c r="BQ158" s="44" t="s">
        <v>789</v>
      </c>
      <c r="BR158" s="44" t="s">
        <v>789</v>
      </c>
      <c r="BS158" s="44" t="s">
        <v>62</v>
      </c>
      <c r="BT158" s="44" t="s">
        <v>63</v>
      </c>
      <c r="BU158" s="44" t="s">
        <v>63</v>
      </c>
      <c r="BV158" s="44" t="s">
        <v>63</v>
      </c>
      <c r="BW158" s="44" t="s">
        <v>63</v>
      </c>
      <c r="BX158" s="44" t="s">
        <v>794</v>
      </c>
      <c r="BY158" s="53"/>
      <c r="BZ158" s="44"/>
      <c r="CA158" s="45" t="s">
        <v>793</v>
      </c>
      <c r="CB158" s="44" t="s">
        <v>62</v>
      </c>
      <c r="CC158" s="44" t="s">
        <v>63</v>
      </c>
      <c r="CD158" s="44" t="s">
        <v>63</v>
      </c>
      <c r="CE158" s="44" t="s">
        <v>63</v>
      </c>
      <c r="CF158" s="44" t="s">
        <v>63</v>
      </c>
      <c r="CG158" s="44" t="s">
        <v>63</v>
      </c>
      <c r="CH158" s="62"/>
    </row>
    <row r="159" spans="1:86" ht="68.25" customHeight="1">
      <c r="A159" s="48">
        <v>8</v>
      </c>
      <c r="B159" s="45">
        <v>3</v>
      </c>
      <c r="C159" s="50" t="s">
        <v>67</v>
      </c>
      <c r="D159" s="51">
        <v>0.8263888888888888</v>
      </c>
      <c r="E159" s="224" t="s">
        <v>331</v>
      </c>
      <c r="F159" s="51">
        <v>0.18055555555555555</v>
      </c>
      <c r="G159" s="51" t="s">
        <v>154</v>
      </c>
      <c r="H159" s="52">
        <f t="shared" si="65"/>
        <v>499.8</v>
      </c>
      <c r="I159" s="51">
        <v>0.84375</v>
      </c>
      <c r="J159" s="231" t="s">
        <v>331</v>
      </c>
      <c r="K159" s="51">
        <v>0.16666666666666666</v>
      </c>
      <c r="L159" s="51">
        <v>23.322916666666668</v>
      </c>
      <c r="M159" s="90">
        <v>0.6104166666666667</v>
      </c>
      <c r="N159" s="240" t="s">
        <v>331</v>
      </c>
      <c r="O159" s="90">
        <v>0.17777777777777778</v>
      </c>
      <c r="P159" s="90">
        <f t="shared" si="58"/>
        <v>23.56736111111111</v>
      </c>
      <c r="Q159" s="80">
        <v>0.6465277777777778</v>
      </c>
      <c r="R159" s="224" t="s">
        <v>331</v>
      </c>
      <c r="S159" s="51">
        <f t="shared" si="75"/>
        <v>0.17777777777777778</v>
      </c>
      <c r="T159" s="51">
        <f t="shared" si="59"/>
        <v>23.53125</v>
      </c>
      <c r="U159" s="80">
        <v>0.7416666666666667</v>
      </c>
      <c r="V159" s="224" t="s">
        <v>331</v>
      </c>
      <c r="W159" s="51">
        <f t="shared" si="77"/>
        <v>0.17777777777777778</v>
      </c>
      <c r="X159" s="51">
        <f t="shared" si="61"/>
        <v>23.43611111111111</v>
      </c>
      <c r="Y159" s="53">
        <f t="shared" si="62"/>
        <v>0.6104166666666667</v>
      </c>
      <c r="Z159" s="53">
        <v>0.18055555555555555</v>
      </c>
      <c r="AA159" s="53">
        <f t="shared" si="64"/>
        <v>0.5701388888888889</v>
      </c>
      <c r="AB159" s="53">
        <f t="shared" si="66"/>
        <v>0.7250000000000001</v>
      </c>
      <c r="AC159" s="53">
        <f t="shared" si="67"/>
        <v>0.3055555555555556</v>
      </c>
      <c r="AD159" s="54">
        <f t="shared" si="68"/>
        <v>23.580555555555556</v>
      </c>
      <c r="AE159" s="64">
        <v>0.7430555555555555</v>
      </c>
      <c r="AF159" s="51">
        <v>0.18055555555555555</v>
      </c>
      <c r="AG159" s="56">
        <f t="shared" si="80"/>
        <v>23.4375</v>
      </c>
      <c r="AH159" s="136">
        <f t="shared" si="69"/>
        <v>0</v>
      </c>
      <c r="AI159" s="51">
        <v>0.8923611111111112</v>
      </c>
      <c r="AJ159" s="51">
        <v>0.18333333333333335</v>
      </c>
      <c r="AK159" s="56">
        <f t="shared" si="81"/>
        <v>23.290972222222223</v>
      </c>
      <c r="AL159" s="136">
        <f t="shared" si="70"/>
        <v>0</v>
      </c>
      <c r="AM159" s="79" t="s">
        <v>798</v>
      </c>
      <c r="AN159" s="79" t="s">
        <v>797</v>
      </c>
      <c r="AO159" s="56"/>
      <c r="AP159" s="79" t="s">
        <v>801</v>
      </c>
      <c r="AQ159" s="79" t="s">
        <v>802</v>
      </c>
      <c r="AR159" s="56"/>
      <c r="AS159" s="79" t="s">
        <v>800</v>
      </c>
      <c r="AT159" s="79" t="s">
        <v>799</v>
      </c>
      <c r="AU159" s="56"/>
      <c r="AV159" s="51"/>
      <c r="AW159" s="51"/>
      <c r="AX159" s="56">
        <f t="shared" si="84"/>
      </c>
      <c r="AY159" s="51">
        <v>0.6104166666666667</v>
      </c>
      <c r="AZ159" s="51">
        <v>0.17777777777777778</v>
      </c>
      <c r="BA159" s="56">
        <f t="shared" si="85"/>
        <v>23.56736111111111</v>
      </c>
      <c r="BB159" s="51">
        <v>0.84375</v>
      </c>
      <c r="BC159" s="51">
        <v>0.16666666666666666</v>
      </c>
      <c r="BD159" s="56">
        <f t="shared" si="78"/>
        <v>23.322916666666668</v>
      </c>
      <c r="BE159" s="136">
        <f t="shared" si="71"/>
        <v>0</v>
      </c>
      <c r="BF159" s="51">
        <v>0.875</v>
      </c>
      <c r="BG159" s="51">
        <v>0.16666666666666666</v>
      </c>
      <c r="BH159" s="56">
        <f t="shared" si="79"/>
        <v>23.291666666666668</v>
      </c>
      <c r="BI159" s="136">
        <f t="shared" si="72"/>
        <v>0.75</v>
      </c>
      <c r="BJ159" s="58">
        <v>7</v>
      </c>
      <c r="BK159" s="59">
        <v>0.03542824074074074</v>
      </c>
      <c r="BL159" s="59">
        <v>0.04472222222222222</v>
      </c>
      <c r="BM159" s="60">
        <f t="shared" si="73"/>
        <v>0.00929398148148148</v>
      </c>
      <c r="BN159" s="207" t="s">
        <v>803</v>
      </c>
      <c r="BO159" s="207" t="s">
        <v>804</v>
      </c>
      <c r="BP159" s="215" t="s">
        <v>474</v>
      </c>
      <c r="BQ159" s="44" t="s">
        <v>489</v>
      </c>
      <c r="BR159" s="44" t="s">
        <v>489</v>
      </c>
      <c r="BS159" s="44" t="s">
        <v>514</v>
      </c>
      <c r="BT159" s="44" t="s">
        <v>63</v>
      </c>
      <c r="BU159" s="44" t="s">
        <v>63</v>
      </c>
      <c r="BV159" s="44" t="s">
        <v>63</v>
      </c>
      <c r="BW159" s="44" t="s">
        <v>63</v>
      </c>
      <c r="BX159" s="44" t="s">
        <v>794</v>
      </c>
      <c r="BY159" s="53"/>
      <c r="BZ159" s="44"/>
      <c r="CA159" s="45" t="s">
        <v>487</v>
      </c>
      <c r="CB159" s="44" t="s">
        <v>102</v>
      </c>
      <c r="CC159" s="44" t="s">
        <v>63</v>
      </c>
      <c r="CD159" s="44" t="s">
        <v>63</v>
      </c>
      <c r="CE159" s="44" t="s">
        <v>63</v>
      </c>
      <c r="CF159" s="44" t="s">
        <v>63</v>
      </c>
      <c r="CG159" s="44" t="s">
        <v>63</v>
      </c>
      <c r="CH159" s="62" t="s">
        <v>796</v>
      </c>
    </row>
    <row r="160" spans="1:86" ht="22.5">
      <c r="A160" s="48">
        <v>8</v>
      </c>
      <c r="B160" s="45">
        <v>4</v>
      </c>
      <c r="C160" s="50" t="s">
        <v>74</v>
      </c>
      <c r="D160" s="51">
        <v>0.9097222222222222</v>
      </c>
      <c r="E160" s="224" t="s">
        <v>332</v>
      </c>
      <c r="F160" s="51">
        <v>0.18055555555555555</v>
      </c>
      <c r="G160" s="51" t="s">
        <v>150</v>
      </c>
      <c r="H160" s="52">
        <f t="shared" si="65"/>
        <v>382.2</v>
      </c>
      <c r="I160" s="51">
        <v>0.9270833333333334</v>
      </c>
      <c r="J160" s="231" t="s">
        <v>332</v>
      </c>
      <c r="K160" s="51">
        <v>0.16666666666666666</v>
      </c>
      <c r="L160" s="51">
        <v>23.239583333333336</v>
      </c>
      <c r="M160" s="90">
        <v>0.6124999999999999</v>
      </c>
      <c r="N160" s="240" t="s">
        <v>332</v>
      </c>
      <c r="O160" s="90">
        <v>0.17569444444444446</v>
      </c>
      <c r="P160" s="90">
        <f t="shared" si="58"/>
        <v>23.563194444444445</v>
      </c>
      <c r="Q160" s="80">
        <v>0.7354166666666666</v>
      </c>
      <c r="R160" s="224" t="s">
        <v>332</v>
      </c>
      <c r="S160" s="51">
        <f t="shared" si="75"/>
        <v>0.17569444444444446</v>
      </c>
      <c r="T160" s="51">
        <f t="shared" si="59"/>
        <v>23.44027777777778</v>
      </c>
      <c r="U160" s="80">
        <v>0.8208333333333333</v>
      </c>
      <c r="V160" s="224" t="s">
        <v>332</v>
      </c>
      <c r="W160" s="51">
        <f t="shared" si="77"/>
        <v>0.17569444444444446</v>
      </c>
      <c r="X160" s="51">
        <f t="shared" si="61"/>
        <v>23.354861111111113</v>
      </c>
      <c r="Y160" s="53">
        <f t="shared" si="62"/>
        <v>0.6124999999999999</v>
      </c>
      <c r="Z160" s="53">
        <v>0.18055555555555555</v>
      </c>
      <c r="AA160" s="53">
        <f t="shared" si="64"/>
        <v>0.5680555555555556</v>
      </c>
      <c r="AB160" s="53">
        <f t="shared" si="66"/>
        <v>0.7270833333333333</v>
      </c>
      <c r="AC160" s="53">
        <f t="shared" si="67"/>
        <v>0.3055555555555556</v>
      </c>
      <c r="AD160" s="54">
        <f t="shared" si="68"/>
        <v>23.578472222222224</v>
      </c>
      <c r="AE160" s="64">
        <v>0.9097222222222222</v>
      </c>
      <c r="AF160" s="51">
        <v>0.18055555555555555</v>
      </c>
      <c r="AG160" s="56">
        <f t="shared" si="80"/>
        <v>23.270833333333336</v>
      </c>
      <c r="AH160" s="136">
        <f t="shared" si="69"/>
        <v>0</v>
      </c>
      <c r="AI160" s="51">
        <v>0.9104166666666668</v>
      </c>
      <c r="AJ160" s="51">
        <v>0.18333333333333335</v>
      </c>
      <c r="AK160" s="56">
        <f t="shared" si="81"/>
        <v>23.272916666666667</v>
      </c>
      <c r="AL160" s="136">
        <f t="shared" si="70"/>
        <v>0</v>
      </c>
      <c r="AM160" s="51">
        <v>0.6145833333333334</v>
      </c>
      <c r="AN160" s="51">
        <v>0.17500000000000002</v>
      </c>
      <c r="AO160" s="56">
        <f aca="true" t="shared" si="87" ref="AO160:AO165">IF(AM160="-","-",IF(OR(AM160="",AN160=""),"",IF(AN160&gt;=AM160,AN160-AM160,AN160+24-AM160)))</f>
        <v>23.56041666666667</v>
      </c>
      <c r="AP160" s="51">
        <v>0.6145833333333334</v>
      </c>
      <c r="AQ160" s="51">
        <v>0.17500000000000002</v>
      </c>
      <c r="AR160" s="56">
        <f aca="true" t="shared" si="88" ref="AR160:AR165">IF(AP160="-","-",IF(OR(AP160="",AQ160=""),"",IF(AQ160&gt;=AP160,AQ160-AP160,AQ160+24-AP160)))</f>
        <v>23.56041666666667</v>
      </c>
      <c r="AS160" s="51">
        <v>0.6145833333333334</v>
      </c>
      <c r="AT160" s="51">
        <v>0.17500000000000002</v>
      </c>
      <c r="AU160" s="56">
        <f aca="true" t="shared" si="89" ref="AU160:AU165">IF(AS160="-","-",IF(OR(AS160="",AT160=""),"",IF(AT160&gt;=AS160,AT160-AS160,AT160+24-AS160)))</f>
        <v>23.56041666666667</v>
      </c>
      <c r="AV160" s="51"/>
      <c r="AW160" s="51"/>
      <c r="AX160" s="56">
        <f t="shared" si="84"/>
      </c>
      <c r="AY160" s="51">
        <v>0.6138888888888888</v>
      </c>
      <c r="AZ160" s="51">
        <v>0.17777777777777778</v>
      </c>
      <c r="BA160" s="56">
        <f t="shared" si="85"/>
        <v>23.56388888888889</v>
      </c>
      <c r="BB160" s="51">
        <v>0.9270833333333334</v>
      </c>
      <c r="BC160" s="51">
        <v>0.16666666666666666</v>
      </c>
      <c r="BD160" s="56">
        <f t="shared" si="78"/>
        <v>23.239583333333336</v>
      </c>
      <c r="BE160" s="136">
        <f t="shared" si="71"/>
        <v>0</v>
      </c>
      <c r="BF160" s="51">
        <v>0.9270833333333334</v>
      </c>
      <c r="BG160" s="51">
        <v>0.16666666666666666</v>
      </c>
      <c r="BH160" s="56">
        <f t="shared" si="79"/>
        <v>23.239583333333336</v>
      </c>
      <c r="BI160" s="136">
        <f t="shared" si="72"/>
        <v>0</v>
      </c>
      <c r="BJ160" s="58">
        <v>7</v>
      </c>
      <c r="BK160" s="59">
        <v>0.04472222222222222</v>
      </c>
      <c r="BL160" s="59">
        <v>0.05395833333333333</v>
      </c>
      <c r="BM160" s="60">
        <f t="shared" si="73"/>
        <v>0.009236111111111112</v>
      </c>
      <c r="BN160" s="207" t="s">
        <v>806</v>
      </c>
      <c r="BO160" s="207" t="s">
        <v>807</v>
      </c>
      <c r="BP160" s="215" t="s">
        <v>474</v>
      </c>
      <c r="BQ160" s="44" t="s">
        <v>489</v>
      </c>
      <c r="BR160" s="44" t="s">
        <v>489</v>
      </c>
      <c r="BS160" s="44" t="s">
        <v>112</v>
      </c>
      <c r="BT160" s="44" t="s">
        <v>63</v>
      </c>
      <c r="BU160" s="44" t="s">
        <v>63</v>
      </c>
      <c r="BV160" s="44" t="s">
        <v>63</v>
      </c>
      <c r="BW160" s="44" t="s">
        <v>63</v>
      </c>
      <c r="BX160" s="44"/>
      <c r="BY160" s="53"/>
      <c r="BZ160" s="44"/>
      <c r="CA160" s="45"/>
      <c r="CB160" s="44" t="s">
        <v>514</v>
      </c>
      <c r="CC160" s="44" t="s">
        <v>63</v>
      </c>
      <c r="CD160" s="44" t="s">
        <v>63</v>
      </c>
      <c r="CE160" s="44" t="s">
        <v>63</v>
      </c>
      <c r="CF160" s="44" t="s">
        <v>63</v>
      </c>
      <c r="CG160" s="44" t="s">
        <v>63</v>
      </c>
      <c r="CH160" s="62" t="s">
        <v>808</v>
      </c>
    </row>
    <row r="161" spans="1:86" ht="22.5">
      <c r="A161" s="48">
        <v>8</v>
      </c>
      <c r="B161" s="45">
        <v>5</v>
      </c>
      <c r="C161" s="50" t="s">
        <v>78</v>
      </c>
      <c r="D161" s="51"/>
      <c r="E161" s="224" t="s">
        <v>60</v>
      </c>
      <c r="F161" s="51"/>
      <c r="G161" s="51"/>
      <c r="H161" s="52">
        <f t="shared" si="65"/>
      </c>
      <c r="I161" s="51"/>
      <c r="J161" s="231" t="s">
        <v>60</v>
      </c>
      <c r="K161" s="51"/>
      <c r="L161" s="51" t="s">
        <v>60</v>
      </c>
      <c r="M161" s="90">
        <v>0.6145833333333334</v>
      </c>
      <c r="N161" s="240" t="s">
        <v>333</v>
      </c>
      <c r="O161" s="90">
        <v>0.17361111111111113</v>
      </c>
      <c r="P161" s="90">
        <f t="shared" si="58"/>
        <v>23.55902777777778</v>
      </c>
      <c r="Q161" s="80">
        <v>0.811111111111111</v>
      </c>
      <c r="R161" s="224" t="s">
        <v>333</v>
      </c>
      <c r="S161" s="51">
        <f t="shared" si="75"/>
        <v>0.17361111111111113</v>
      </c>
      <c r="T161" s="51">
        <f t="shared" si="59"/>
        <v>23.3625</v>
      </c>
      <c r="U161" s="80">
        <v>0.8951388888888889</v>
      </c>
      <c r="V161" s="224" t="s">
        <v>333</v>
      </c>
      <c r="W161" s="51">
        <f t="shared" si="77"/>
        <v>0.17361111111111113</v>
      </c>
      <c r="X161" s="51">
        <f t="shared" si="61"/>
        <v>23.27847222222222</v>
      </c>
      <c r="Y161" s="53">
        <f t="shared" si="62"/>
        <v>0.6145833333333334</v>
      </c>
      <c r="Z161" s="53">
        <f t="shared" si="63"/>
        <v>0.17361111111111113</v>
      </c>
      <c r="AA161" s="53">
        <f t="shared" si="64"/>
        <v>0.5590277777777778</v>
      </c>
      <c r="AB161" s="53">
        <f t="shared" si="66"/>
        <v>0.7291666666666667</v>
      </c>
      <c r="AC161" s="53">
        <f t="shared" si="67"/>
        <v>0.29861111111111116</v>
      </c>
      <c r="AD161" s="54">
        <f t="shared" si="68"/>
        <v>23.569444444444443</v>
      </c>
      <c r="AE161" s="64"/>
      <c r="AF161" s="51"/>
      <c r="AG161" s="56">
        <f t="shared" si="80"/>
      </c>
      <c r="AH161" s="136">
        <f t="shared" si="69"/>
        <v>0</v>
      </c>
      <c r="AI161" s="51"/>
      <c r="AJ161" s="51"/>
      <c r="AK161" s="56">
        <f t="shared" si="81"/>
      </c>
      <c r="AL161" s="136">
        <f t="shared" si="70"/>
        <v>0</v>
      </c>
      <c r="AM161" s="51">
        <v>0.6145833333333334</v>
      </c>
      <c r="AN161" s="51">
        <v>0.1729166666666667</v>
      </c>
      <c r="AO161" s="56">
        <f t="shared" si="87"/>
        <v>23.558333333333334</v>
      </c>
      <c r="AP161" s="51">
        <v>0.6152777777777778</v>
      </c>
      <c r="AQ161" s="51">
        <v>0.1729166666666667</v>
      </c>
      <c r="AR161" s="56">
        <f t="shared" si="88"/>
        <v>23.55763888888889</v>
      </c>
      <c r="AS161" s="51">
        <v>0.6145833333333334</v>
      </c>
      <c r="AT161" s="51">
        <v>0.1729166666666667</v>
      </c>
      <c r="AU161" s="56">
        <f t="shared" si="89"/>
        <v>23.558333333333334</v>
      </c>
      <c r="AV161" s="51"/>
      <c r="AW161" s="51"/>
      <c r="AX161" s="56">
        <f t="shared" si="84"/>
      </c>
      <c r="AY161" s="51">
        <v>0.6145833333333334</v>
      </c>
      <c r="AZ161" s="51">
        <v>0.17361111111111113</v>
      </c>
      <c r="BA161" s="56">
        <f t="shared" si="85"/>
        <v>23.55902777777778</v>
      </c>
      <c r="BB161" s="51"/>
      <c r="BC161" s="51"/>
      <c r="BD161" s="56">
        <f t="shared" si="78"/>
      </c>
      <c r="BE161" s="136">
        <f t="shared" si="71"/>
        <v>0</v>
      </c>
      <c r="BF161" s="51"/>
      <c r="BG161" s="51"/>
      <c r="BH161" s="56">
        <f t="shared" si="79"/>
      </c>
      <c r="BI161" s="136">
        <f t="shared" si="72"/>
        <v>0</v>
      </c>
      <c r="BJ161" s="58">
        <v>7</v>
      </c>
      <c r="BK161" s="59">
        <v>0.05395833333333333</v>
      </c>
      <c r="BL161" s="59">
        <v>0.063125</v>
      </c>
      <c r="BM161" s="60">
        <f t="shared" si="73"/>
        <v>0.00916666666666667</v>
      </c>
      <c r="BN161" s="207" t="s">
        <v>811</v>
      </c>
      <c r="BO161" s="207" t="s">
        <v>812</v>
      </c>
      <c r="BP161" s="215" t="s">
        <v>474</v>
      </c>
      <c r="BQ161" s="44" t="s">
        <v>489</v>
      </c>
      <c r="BR161" s="44" t="s">
        <v>809</v>
      </c>
      <c r="BS161" s="44" t="s">
        <v>62</v>
      </c>
      <c r="BT161" s="44" t="s">
        <v>63</v>
      </c>
      <c r="BU161" s="44" t="s">
        <v>63</v>
      </c>
      <c r="BV161" s="44" t="s">
        <v>63</v>
      </c>
      <c r="BW161" s="44" t="s">
        <v>63</v>
      </c>
      <c r="BX161" s="44"/>
      <c r="BY161" s="53"/>
      <c r="BZ161" s="44"/>
      <c r="CA161" s="45" t="s">
        <v>497</v>
      </c>
      <c r="CB161" s="44" t="s">
        <v>102</v>
      </c>
      <c r="CC161" s="44" t="s">
        <v>63</v>
      </c>
      <c r="CD161" s="44" t="s">
        <v>63</v>
      </c>
      <c r="CE161" s="44" t="s">
        <v>63</v>
      </c>
      <c r="CF161" s="44" t="s">
        <v>63</v>
      </c>
      <c r="CG161" s="44" t="s">
        <v>63</v>
      </c>
      <c r="CH161" s="62" t="s">
        <v>810</v>
      </c>
    </row>
    <row r="162" spans="1:86" ht="33.75">
      <c r="A162" s="48">
        <v>8</v>
      </c>
      <c r="B162" s="45">
        <v>6</v>
      </c>
      <c r="C162" s="50" t="s">
        <v>83</v>
      </c>
      <c r="D162" s="51">
        <v>0</v>
      </c>
      <c r="E162" s="224" t="s">
        <v>333</v>
      </c>
      <c r="F162" s="51">
        <v>0.16666666666666666</v>
      </c>
      <c r="G162" s="51" t="s">
        <v>80</v>
      </c>
      <c r="H162" s="52">
        <f t="shared" si="65"/>
        <v>235.2</v>
      </c>
      <c r="I162" s="51">
        <v>0.020833333333333332</v>
      </c>
      <c r="J162" s="231" t="s">
        <v>333</v>
      </c>
      <c r="K162" s="51">
        <v>0.16666666666666666</v>
      </c>
      <c r="L162" s="51">
        <v>0.14583333333333331</v>
      </c>
      <c r="M162" s="90">
        <v>0.6166666666666667</v>
      </c>
      <c r="N162" s="240" t="s">
        <v>334</v>
      </c>
      <c r="O162" s="90">
        <v>0.17152777777777775</v>
      </c>
      <c r="P162" s="90">
        <f t="shared" si="58"/>
        <v>23.554861111111112</v>
      </c>
      <c r="Q162" s="80">
        <v>0.8777777777777778</v>
      </c>
      <c r="R162" s="224" t="s">
        <v>334</v>
      </c>
      <c r="S162" s="51">
        <f t="shared" si="75"/>
        <v>0.17152777777777775</v>
      </c>
      <c r="T162" s="51">
        <f t="shared" si="59"/>
        <v>23.293750000000003</v>
      </c>
      <c r="U162" s="80">
        <v>0.9638888888888889</v>
      </c>
      <c r="V162" s="224" t="s">
        <v>334</v>
      </c>
      <c r="W162" s="51">
        <f t="shared" si="77"/>
        <v>0.17152777777777775</v>
      </c>
      <c r="X162" s="51">
        <f t="shared" si="61"/>
        <v>23.20763888888889</v>
      </c>
      <c r="Y162" s="53">
        <v>0.6166666666666667</v>
      </c>
      <c r="Z162" s="53">
        <f t="shared" si="63"/>
        <v>0.17152777777777775</v>
      </c>
      <c r="AA162" s="53">
        <f t="shared" si="64"/>
        <v>0.554861111111111</v>
      </c>
      <c r="AB162" s="53">
        <f t="shared" si="66"/>
        <v>0.7312500000000001</v>
      </c>
      <c r="AC162" s="53">
        <f t="shared" si="67"/>
        <v>0.2965277777777777</v>
      </c>
      <c r="AD162" s="54">
        <f t="shared" si="68"/>
        <v>23.56527777777778</v>
      </c>
      <c r="AE162" s="64">
        <v>0</v>
      </c>
      <c r="AF162" s="51">
        <v>0.16666666666666666</v>
      </c>
      <c r="AG162" s="56">
        <f t="shared" si="80"/>
        <v>0.16666666666666666</v>
      </c>
      <c r="AH162" s="136">
        <f t="shared" si="69"/>
        <v>0</v>
      </c>
      <c r="AI162" s="64">
        <v>0</v>
      </c>
      <c r="AJ162" s="51">
        <v>0.16805555555555554</v>
      </c>
      <c r="AK162" s="56">
        <f t="shared" si="81"/>
        <v>0.16805555555555554</v>
      </c>
      <c r="AL162" s="136">
        <f t="shared" si="70"/>
        <v>0</v>
      </c>
      <c r="AM162" s="51">
        <v>0.6166666666666667</v>
      </c>
      <c r="AN162" s="51">
        <v>0.1708333333333333</v>
      </c>
      <c r="AO162" s="56">
        <f t="shared" si="87"/>
        <v>23.554166666666667</v>
      </c>
      <c r="AP162" s="51">
        <v>0.6166666666666667</v>
      </c>
      <c r="AQ162" s="51">
        <v>0.17013888888888887</v>
      </c>
      <c r="AR162" s="56">
        <f t="shared" si="88"/>
        <v>23.553472222222222</v>
      </c>
      <c r="AS162" s="51">
        <v>0.6166666666666667</v>
      </c>
      <c r="AT162" s="51">
        <v>0.1708333333333333</v>
      </c>
      <c r="AU162" s="56">
        <f t="shared" si="89"/>
        <v>23.554166666666667</v>
      </c>
      <c r="AV162" s="51"/>
      <c r="AW162" s="51"/>
      <c r="AX162" s="56">
        <f t="shared" si="84"/>
      </c>
      <c r="AY162" s="51">
        <v>0.6159722222222223</v>
      </c>
      <c r="AZ162" s="51">
        <v>0.21041666666666667</v>
      </c>
      <c r="BA162" s="56">
        <f t="shared" si="85"/>
        <v>23.594444444444445</v>
      </c>
      <c r="BB162" s="51">
        <v>0.020833333333333332</v>
      </c>
      <c r="BC162" s="51">
        <v>0.16666666666666666</v>
      </c>
      <c r="BD162" s="56">
        <f t="shared" si="78"/>
        <v>0.14583333333333331</v>
      </c>
      <c r="BE162" s="136">
        <f t="shared" si="71"/>
        <v>0</v>
      </c>
      <c r="BF162" s="51">
        <v>0.020833333333333332</v>
      </c>
      <c r="BG162" s="51">
        <v>0.16666666666666666</v>
      </c>
      <c r="BH162" s="56">
        <f t="shared" si="79"/>
        <v>0.14583333333333331</v>
      </c>
      <c r="BI162" s="136">
        <f t="shared" si="72"/>
        <v>0</v>
      </c>
      <c r="BJ162" s="58">
        <v>7</v>
      </c>
      <c r="BK162" s="59">
        <v>0.063125</v>
      </c>
      <c r="BL162" s="59">
        <v>0.07287037037037036</v>
      </c>
      <c r="BM162" s="60">
        <f t="shared" si="73"/>
        <v>0.009745370370370363</v>
      </c>
      <c r="BN162" s="207" t="s">
        <v>814</v>
      </c>
      <c r="BO162" s="207" t="s">
        <v>815</v>
      </c>
      <c r="BP162" s="215" t="s">
        <v>816</v>
      </c>
      <c r="BQ162" s="44" t="s">
        <v>489</v>
      </c>
      <c r="BR162" s="44" t="s">
        <v>813</v>
      </c>
      <c r="BS162" s="44" t="s">
        <v>514</v>
      </c>
      <c r="BT162" s="44" t="s">
        <v>63</v>
      </c>
      <c r="BU162" s="44" t="s">
        <v>63</v>
      </c>
      <c r="BV162" s="44" t="s">
        <v>63</v>
      </c>
      <c r="BW162" s="44" t="s">
        <v>63</v>
      </c>
      <c r="BX162" s="44"/>
      <c r="BY162" s="53"/>
      <c r="BZ162" s="44"/>
      <c r="CA162" s="45" t="s">
        <v>497</v>
      </c>
      <c r="CB162" s="44" t="s">
        <v>102</v>
      </c>
      <c r="CC162" s="44" t="s">
        <v>63</v>
      </c>
      <c r="CD162" s="44" t="s">
        <v>63</v>
      </c>
      <c r="CE162" s="44" t="s">
        <v>63</v>
      </c>
      <c r="CF162" s="44" t="s">
        <v>63</v>
      </c>
      <c r="CG162" s="44" t="s">
        <v>63</v>
      </c>
      <c r="CH162" s="62" t="s">
        <v>817</v>
      </c>
    </row>
    <row r="163" spans="1:86" ht="13.5">
      <c r="A163" s="48">
        <v>8</v>
      </c>
      <c r="B163" s="45">
        <v>7</v>
      </c>
      <c r="C163" s="50" t="s">
        <v>87</v>
      </c>
      <c r="D163" s="51">
        <v>0.09722222222222222</v>
      </c>
      <c r="E163" s="224" t="s">
        <v>334</v>
      </c>
      <c r="F163" s="51">
        <v>0.15972222222222224</v>
      </c>
      <c r="G163" s="51" t="s">
        <v>249</v>
      </c>
      <c r="H163" s="52">
        <f t="shared" si="65"/>
        <v>88.2</v>
      </c>
      <c r="I163" s="51"/>
      <c r="J163" s="231" t="s">
        <v>60</v>
      </c>
      <c r="K163" s="51"/>
      <c r="L163" s="51" t="s">
        <v>60</v>
      </c>
      <c r="M163" s="90">
        <v>0.61875</v>
      </c>
      <c r="N163" s="240" t="s">
        <v>335</v>
      </c>
      <c r="O163" s="90">
        <v>0.16874999999999998</v>
      </c>
      <c r="P163" s="90">
        <f t="shared" si="58"/>
        <v>23.55</v>
      </c>
      <c r="Q163" s="80">
        <v>0.9340277777777778</v>
      </c>
      <c r="R163" s="224" t="s">
        <v>335</v>
      </c>
      <c r="S163" s="51">
        <f t="shared" si="75"/>
        <v>0.16874999999999998</v>
      </c>
      <c r="T163" s="51">
        <f t="shared" si="59"/>
        <v>23.23472222222222</v>
      </c>
      <c r="U163" s="80">
        <v>0.02291666666666667</v>
      </c>
      <c r="V163" s="224" t="s">
        <v>335</v>
      </c>
      <c r="W163" s="51">
        <f t="shared" si="77"/>
        <v>0.16874999999999998</v>
      </c>
      <c r="X163" s="51">
        <f t="shared" si="61"/>
        <v>0.14583333333333331</v>
      </c>
      <c r="Y163" s="53">
        <v>0.61875</v>
      </c>
      <c r="Z163" s="53">
        <f t="shared" si="63"/>
        <v>0.16874999999999998</v>
      </c>
      <c r="AA163" s="53">
        <f t="shared" si="64"/>
        <v>0.5499999999999999</v>
      </c>
      <c r="AB163" s="53">
        <f t="shared" si="66"/>
        <v>0.7333333333333334</v>
      </c>
      <c r="AC163" s="53">
        <f t="shared" si="67"/>
        <v>0.29374999999999996</v>
      </c>
      <c r="AD163" s="54">
        <f t="shared" si="68"/>
        <v>23.560416666666665</v>
      </c>
      <c r="AE163" s="64" t="s">
        <v>463</v>
      </c>
      <c r="AF163" s="51" t="s">
        <v>463</v>
      </c>
      <c r="AG163" s="56" t="str">
        <f t="shared" si="80"/>
        <v>-</v>
      </c>
      <c r="AH163" s="136">
        <f t="shared" si="69"/>
        <v>1.5</v>
      </c>
      <c r="AI163" s="64" t="s">
        <v>463</v>
      </c>
      <c r="AJ163" s="51" t="s">
        <v>463</v>
      </c>
      <c r="AK163" s="56" t="str">
        <f t="shared" si="81"/>
        <v>-</v>
      </c>
      <c r="AL163" s="136">
        <f t="shared" si="70"/>
        <v>1.5</v>
      </c>
      <c r="AM163" s="51"/>
      <c r="AN163" s="51"/>
      <c r="AO163" s="56">
        <f t="shared" si="87"/>
      </c>
      <c r="AP163" s="51"/>
      <c r="AQ163" s="51"/>
      <c r="AR163" s="56">
        <f t="shared" si="88"/>
      </c>
      <c r="AS163" s="51"/>
      <c r="AT163" s="51"/>
      <c r="AU163" s="56">
        <f t="shared" si="89"/>
      </c>
      <c r="AV163" s="51"/>
      <c r="AW163" s="51"/>
      <c r="AX163" s="56">
        <f t="shared" si="84"/>
      </c>
      <c r="AY163" s="51"/>
      <c r="AZ163" s="51"/>
      <c r="BA163" s="56">
        <f t="shared" si="85"/>
      </c>
      <c r="BB163" s="51"/>
      <c r="BC163" s="51"/>
      <c r="BD163" s="56">
        <f t="shared" si="78"/>
      </c>
      <c r="BE163" s="136">
        <f t="shared" si="71"/>
        <v>0</v>
      </c>
      <c r="BF163" s="51"/>
      <c r="BG163" s="51"/>
      <c r="BH163" s="56">
        <f t="shared" si="79"/>
      </c>
      <c r="BI163" s="136">
        <f t="shared" si="72"/>
        <v>0</v>
      </c>
      <c r="BJ163" s="58"/>
      <c r="BK163" s="59"/>
      <c r="BL163" s="59"/>
      <c r="BM163" s="60">
        <f t="shared" si="73"/>
      </c>
      <c r="BN163" s="207"/>
      <c r="BO163" s="207"/>
      <c r="BP163" s="215"/>
      <c r="BQ163" s="44" t="s">
        <v>489</v>
      </c>
      <c r="BR163" s="44"/>
      <c r="BS163" s="44"/>
      <c r="BT163" s="44"/>
      <c r="BU163" s="44"/>
      <c r="BV163" s="44"/>
      <c r="BW163" s="44"/>
      <c r="BX163" s="44"/>
      <c r="BY163" s="53"/>
      <c r="BZ163" s="44"/>
      <c r="CA163" s="45"/>
      <c r="CB163" s="44"/>
      <c r="CC163" s="44"/>
      <c r="CD163" s="44"/>
      <c r="CE163" s="44"/>
      <c r="CF163" s="44"/>
      <c r="CG163" s="44"/>
      <c r="CH163" s="62" t="s">
        <v>819</v>
      </c>
    </row>
    <row r="164" spans="1:86" ht="13.5">
      <c r="A164" s="48">
        <v>8</v>
      </c>
      <c r="B164" s="45">
        <v>8</v>
      </c>
      <c r="C164" s="50" t="s">
        <v>90</v>
      </c>
      <c r="D164" s="51"/>
      <c r="E164" s="224" t="s">
        <v>60</v>
      </c>
      <c r="F164" s="51"/>
      <c r="G164" s="51"/>
      <c r="H164" s="52">
        <f t="shared" si="65"/>
      </c>
      <c r="I164" s="51"/>
      <c r="J164" s="231" t="s">
        <v>60</v>
      </c>
      <c r="K164" s="51"/>
      <c r="L164" s="51" t="s">
        <v>60</v>
      </c>
      <c r="M164" s="90">
        <v>0.6208333333333333</v>
      </c>
      <c r="N164" s="240" t="s">
        <v>336</v>
      </c>
      <c r="O164" s="90">
        <v>0.16666666666666666</v>
      </c>
      <c r="P164" s="90">
        <f t="shared" si="58"/>
        <v>23.545833333333334</v>
      </c>
      <c r="Q164" s="80">
        <v>0.9798611111111111</v>
      </c>
      <c r="R164" s="224" t="s">
        <v>336</v>
      </c>
      <c r="S164" s="51">
        <f t="shared" si="75"/>
        <v>0.16666666666666666</v>
      </c>
      <c r="T164" s="51">
        <f t="shared" si="59"/>
        <v>23.18680555555556</v>
      </c>
      <c r="U164" s="80">
        <v>0.06874999999999999</v>
      </c>
      <c r="V164" s="224" t="s">
        <v>336</v>
      </c>
      <c r="W164" s="51">
        <f t="shared" si="77"/>
        <v>0.16666666666666666</v>
      </c>
      <c r="X164" s="51">
        <f t="shared" si="61"/>
        <v>0.09791666666666667</v>
      </c>
      <c r="Y164" s="53">
        <f t="shared" si="62"/>
        <v>0.6208333333333333</v>
      </c>
      <c r="Z164" s="53">
        <f t="shared" si="63"/>
        <v>0.16666666666666666</v>
      </c>
      <c r="AA164" s="53">
        <f t="shared" si="64"/>
        <v>0.5458333333333334</v>
      </c>
      <c r="AB164" s="53">
        <f t="shared" si="66"/>
        <v>0.7354166666666667</v>
      </c>
      <c r="AC164" s="53">
        <f t="shared" si="67"/>
        <v>0.29166666666666663</v>
      </c>
      <c r="AD164" s="54">
        <f t="shared" si="68"/>
        <v>23.556250000000002</v>
      </c>
      <c r="AE164" s="64" t="s">
        <v>818</v>
      </c>
      <c r="AF164" s="51" t="s">
        <v>818</v>
      </c>
      <c r="AG164" s="56" t="str">
        <f t="shared" si="80"/>
        <v>-</v>
      </c>
      <c r="AH164" s="136">
        <f t="shared" si="69"/>
        <v>0</v>
      </c>
      <c r="AI164" s="51" t="s">
        <v>818</v>
      </c>
      <c r="AJ164" s="51" t="s">
        <v>818</v>
      </c>
      <c r="AK164" s="56" t="str">
        <f t="shared" si="81"/>
        <v>-</v>
      </c>
      <c r="AL164" s="136">
        <f t="shared" si="70"/>
        <v>0</v>
      </c>
      <c r="AM164" s="51">
        <v>0.6208333333333333</v>
      </c>
      <c r="AN164" s="51">
        <v>0.16597222222222222</v>
      </c>
      <c r="AO164" s="56">
        <f t="shared" si="87"/>
        <v>23.54513888888889</v>
      </c>
      <c r="AP164" s="51">
        <v>0.6208333333333333</v>
      </c>
      <c r="AQ164" s="51">
        <v>0.16597222222222222</v>
      </c>
      <c r="AR164" s="56">
        <f t="shared" si="88"/>
        <v>23.54513888888889</v>
      </c>
      <c r="AS164" s="51">
        <v>0.6208333333333333</v>
      </c>
      <c r="AT164" s="51">
        <v>0.16666666666666666</v>
      </c>
      <c r="AU164" s="56">
        <f t="shared" si="89"/>
        <v>23.545833333333334</v>
      </c>
      <c r="AV164" s="51"/>
      <c r="AW164" s="51"/>
      <c r="AX164" s="56">
        <f t="shared" si="84"/>
      </c>
      <c r="AY164" s="51">
        <v>0.6180555555555556</v>
      </c>
      <c r="AZ164" s="51">
        <v>0.3069444444444444</v>
      </c>
      <c r="BA164" s="56">
        <f t="shared" si="85"/>
        <v>23.688888888888886</v>
      </c>
      <c r="BB164" s="51" t="s">
        <v>818</v>
      </c>
      <c r="BC164" s="51" t="s">
        <v>818</v>
      </c>
      <c r="BD164" s="56" t="str">
        <f t="shared" si="78"/>
        <v>-</v>
      </c>
      <c r="BE164" s="136">
        <f t="shared" si="71"/>
        <v>0</v>
      </c>
      <c r="BF164" s="51" t="s">
        <v>818</v>
      </c>
      <c r="BG164" s="51" t="s">
        <v>818</v>
      </c>
      <c r="BH164" s="56" t="str">
        <f t="shared" si="79"/>
        <v>-</v>
      </c>
      <c r="BI164" s="136">
        <f t="shared" si="72"/>
        <v>0</v>
      </c>
      <c r="BJ164" s="58">
        <v>7</v>
      </c>
      <c r="BK164" s="59">
        <v>0.07287037037037036</v>
      </c>
      <c r="BL164" s="59">
        <v>0.08208333333333334</v>
      </c>
      <c r="BM164" s="60">
        <f t="shared" si="73"/>
        <v>0.009212962962962978</v>
      </c>
      <c r="BN164" s="207" t="s">
        <v>862</v>
      </c>
      <c r="BO164" s="207" t="s">
        <v>863</v>
      </c>
      <c r="BP164" s="215" t="s">
        <v>458</v>
      </c>
      <c r="BQ164" s="44" t="s">
        <v>489</v>
      </c>
      <c r="BR164" s="44" t="s">
        <v>820</v>
      </c>
      <c r="BS164" s="44" t="s">
        <v>102</v>
      </c>
      <c r="BT164" s="44" t="s">
        <v>63</v>
      </c>
      <c r="BU164" s="44" t="s">
        <v>63</v>
      </c>
      <c r="BV164" s="44" t="s">
        <v>63</v>
      </c>
      <c r="BW164" s="44" t="s">
        <v>63</v>
      </c>
      <c r="BX164" s="44"/>
      <c r="BY164" s="53"/>
      <c r="BZ164" s="44"/>
      <c r="CA164" s="45" t="s">
        <v>497</v>
      </c>
      <c r="CB164" s="44" t="s">
        <v>102</v>
      </c>
      <c r="CC164" s="44" t="s">
        <v>63</v>
      </c>
      <c r="CD164" s="44" t="s">
        <v>63</v>
      </c>
      <c r="CE164" s="44" t="s">
        <v>63</v>
      </c>
      <c r="CF164" s="44" t="s">
        <v>63</v>
      </c>
      <c r="CG164" s="44" t="s">
        <v>63</v>
      </c>
      <c r="CH164" s="62" t="s">
        <v>821</v>
      </c>
    </row>
    <row r="165" spans="1:86" ht="13.5">
      <c r="A165" s="48">
        <v>8</v>
      </c>
      <c r="B165" s="45">
        <v>9</v>
      </c>
      <c r="C165" s="50" t="s">
        <v>57</v>
      </c>
      <c r="D165" s="51"/>
      <c r="E165" s="224" t="s">
        <v>60</v>
      </c>
      <c r="F165" s="51"/>
      <c r="G165" s="51"/>
      <c r="H165" s="52">
        <f t="shared" si="65"/>
      </c>
      <c r="I165" s="51"/>
      <c r="J165" s="231" t="s">
        <v>60</v>
      </c>
      <c r="K165" s="51"/>
      <c r="L165" s="51" t="s">
        <v>60</v>
      </c>
      <c r="M165" s="90">
        <v>0.6229166666666667</v>
      </c>
      <c r="N165" s="240" t="s">
        <v>337</v>
      </c>
      <c r="O165" s="90">
        <v>0.16458333333333333</v>
      </c>
      <c r="P165" s="90">
        <f t="shared" si="58"/>
        <v>23.541666666666668</v>
      </c>
      <c r="Q165" s="80">
        <v>0.013194444444444444</v>
      </c>
      <c r="R165" s="224" t="s">
        <v>337</v>
      </c>
      <c r="S165" s="51">
        <f t="shared" si="75"/>
        <v>0.16458333333333333</v>
      </c>
      <c r="T165" s="51">
        <f t="shared" si="59"/>
        <v>0.15138888888888888</v>
      </c>
      <c r="U165" s="80">
        <v>0.09999999999999999</v>
      </c>
      <c r="V165" s="224" t="s">
        <v>337</v>
      </c>
      <c r="W165" s="51">
        <f t="shared" si="77"/>
        <v>0.16458333333333333</v>
      </c>
      <c r="X165" s="51">
        <f t="shared" si="61"/>
        <v>0.06458333333333334</v>
      </c>
      <c r="Y165" s="53">
        <f t="shared" si="62"/>
        <v>0.6229166666666667</v>
      </c>
      <c r="Z165" s="53">
        <f t="shared" si="63"/>
        <v>0.16458333333333333</v>
      </c>
      <c r="AA165" s="53">
        <f t="shared" si="64"/>
        <v>0.5416666666666666</v>
      </c>
      <c r="AB165" s="53">
        <f t="shared" si="66"/>
        <v>0.7375</v>
      </c>
      <c r="AC165" s="53">
        <f t="shared" si="67"/>
        <v>0.2895833333333333</v>
      </c>
      <c r="AD165" s="54">
        <f t="shared" si="68"/>
        <v>23.552083333333332</v>
      </c>
      <c r="AE165" s="64" t="s">
        <v>818</v>
      </c>
      <c r="AF165" s="51" t="s">
        <v>818</v>
      </c>
      <c r="AG165" s="56" t="str">
        <f t="shared" si="80"/>
        <v>-</v>
      </c>
      <c r="AH165" s="136">
        <f t="shared" si="69"/>
        <v>0</v>
      </c>
      <c r="AI165" s="51" t="s">
        <v>818</v>
      </c>
      <c r="AJ165" s="51" t="s">
        <v>818</v>
      </c>
      <c r="AK165" s="56" t="str">
        <f t="shared" si="81"/>
        <v>-</v>
      </c>
      <c r="AL165" s="136">
        <f t="shared" si="70"/>
        <v>0</v>
      </c>
      <c r="AM165" s="51">
        <v>0.6229166666666667</v>
      </c>
      <c r="AN165" s="51">
        <v>0.1638888888888889</v>
      </c>
      <c r="AO165" s="56">
        <f t="shared" si="87"/>
        <v>23.540972222222223</v>
      </c>
      <c r="AP165" s="51">
        <v>0.6229166666666667</v>
      </c>
      <c r="AQ165" s="51">
        <v>0.1638888888888889</v>
      </c>
      <c r="AR165" s="56">
        <f t="shared" si="88"/>
        <v>23.540972222222223</v>
      </c>
      <c r="AS165" s="51">
        <v>0.6229166666666667</v>
      </c>
      <c r="AT165" s="51">
        <v>0.1638888888888889</v>
      </c>
      <c r="AU165" s="56">
        <f t="shared" si="89"/>
        <v>23.540972222222223</v>
      </c>
      <c r="AV165" s="51"/>
      <c r="AW165" s="51"/>
      <c r="AX165" s="56">
        <f t="shared" si="84"/>
      </c>
      <c r="AY165" s="51">
        <v>0.6215277777777778</v>
      </c>
      <c r="AZ165" s="51">
        <v>0.16458333333333333</v>
      </c>
      <c r="BA165" s="56">
        <f t="shared" si="85"/>
        <v>23.543055555555554</v>
      </c>
      <c r="BB165" s="51" t="s">
        <v>818</v>
      </c>
      <c r="BC165" s="51" t="s">
        <v>818</v>
      </c>
      <c r="BD165" s="56" t="str">
        <f t="shared" si="78"/>
        <v>-</v>
      </c>
      <c r="BE165" s="136">
        <f t="shared" si="71"/>
        <v>0</v>
      </c>
      <c r="BF165" s="51" t="s">
        <v>818</v>
      </c>
      <c r="BG165" s="51" t="s">
        <v>818</v>
      </c>
      <c r="BH165" s="56" t="str">
        <f t="shared" si="79"/>
        <v>-</v>
      </c>
      <c r="BI165" s="136">
        <f t="shared" si="72"/>
        <v>0</v>
      </c>
      <c r="BJ165" s="58">
        <v>7</v>
      </c>
      <c r="BK165" s="59">
        <v>0.08208333333333334</v>
      </c>
      <c r="BL165" s="59">
        <v>0.09098379629629628</v>
      </c>
      <c r="BM165" s="60">
        <f t="shared" si="73"/>
        <v>0.008900462962962943</v>
      </c>
      <c r="BN165" s="207" t="s">
        <v>823</v>
      </c>
      <c r="BO165" s="207" t="s">
        <v>824</v>
      </c>
      <c r="BP165" s="215" t="s">
        <v>458</v>
      </c>
      <c r="BQ165" s="44" t="s">
        <v>489</v>
      </c>
      <c r="BR165" s="44" t="s">
        <v>822</v>
      </c>
      <c r="BS165" s="44" t="s">
        <v>62</v>
      </c>
      <c r="BT165" s="44" t="s">
        <v>63</v>
      </c>
      <c r="BU165" s="44" t="s">
        <v>63</v>
      </c>
      <c r="BV165" s="44" t="s">
        <v>63</v>
      </c>
      <c r="BW165" s="44" t="s">
        <v>63</v>
      </c>
      <c r="BX165" s="44"/>
      <c r="BY165" s="53"/>
      <c r="BZ165" s="44"/>
      <c r="CA165" s="45"/>
      <c r="CB165" s="44" t="s">
        <v>102</v>
      </c>
      <c r="CC165" s="44" t="s">
        <v>63</v>
      </c>
      <c r="CD165" s="44" t="s">
        <v>63</v>
      </c>
      <c r="CE165" s="44" t="s">
        <v>63</v>
      </c>
      <c r="CF165" s="44" t="s">
        <v>63</v>
      </c>
      <c r="CG165" s="44" t="s">
        <v>63</v>
      </c>
      <c r="CH165" s="62" t="s">
        <v>825</v>
      </c>
    </row>
    <row r="166" spans="1:86" ht="33.75">
      <c r="A166" s="48">
        <v>8</v>
      </c>
      <c r="B166" s="45">
        <v>10</v>
      </c>
      <c r="C166" s="50" t="s">
        <v>67</v>
      </c>
      <c r="D166" s="51"/>
      <c r="E166" s="224" t="s">
        <v>60</v>
      </c>
      <c r="F166" s="51"/>
      <c r="G166" s="51"/>
      <c r="H166" s="52">
        <f t="shared" si="65"/>
      </c>
      <c r="I166" s="51"/>
      <c r="J166" s="231" t="s">
        <v>60</v>
      </c>
      <c r="K166" s="51"/>
      <c r="L166" s="51" t="s">
        <v>60</v>
      </c>
      <c r="M166" s="90">
        <v>0.6243055555555556</v>
      </c>
      <c r="N166" s="240" t="s">
        <v>338</v>
      </c>
      <c r="O166" s="90">
        <v>0.1625</v>
      </c>
      <c r="P166" s="90">
        <f t="shared" si="58"/>
        <v>23.538194444444446</v>
      </c>
      <c r="Q166" s="80">
        <v>0.036111111111111115</v>
      </c>
      <c r="R166" s="224" t="s">
        <v>338</v>
      </c>
      <c r="S166" s="51">
        <f t="shared" si="75"/>
        <v>0.1625</v>
      </c>
      <c r="T166" s="51">
        <f t="shared" si="59"/>
        <v>0.12638888888888888</v>
      </c>
      <c r="U166" s="80">
        <v>0.11805555555555557</v>
      </c>
      <c r="V166" s="224" t="s">
        <v>338</v>
      </c>
      <c r="W166" s="51">
        <f t="shared" si="77"/>
        <v>0.1625</v>
      </c>
      <c r="X166" s="51">
        <f t="shared" si="61"/>
        <v>0.04444444444444444</v>
      </c>
      <c r="Y166" s="53">
        <f t="shared" si="62"/>
        <v>0.6243055555555556</v>
      </c>
      <c r="Z166" s="53">
        <f t="shared" si="63"/>
        <v>0.1625</v>
      </c>
      <c r="AA166" s="53">
        <f t="shared" si="64"/>
        <v>0.5381944444444445</v>
      </c>
      <c r="AB166" s="53">
        <f t="shared" si="66"/>
        <v>0.7388888888888889</v>
      </c>
      <c r="AC166" s="53">
        <f t="shared" si="67"/>
        <v>0.2875</v>
      </c>
      <c r="AD166" s="54">
        <f t="shared" si="68"/>
        <v>23.548611111111114</v>
      </c>
      <c r="AE166" s="64" t="s">
        <v>463</v>
      </c>
      <c r="AF166" s="51" t="s">
        <v>463</v>
      </c>
      <c r="AG166" s="56" t="str">
        <f t="shared" si="80"/>
        <v>-</v>
      </c>
      <c r="AH166" s="136">
        <f t="shared" si="69"/>
        <v>0</v>
      </c>
      <c r="AI166" s="64" t="s">
        <v>463</v>
      </c>
      <c r="AJ166" s="51" t="s">
        <v>463</v>
      </c>
      <c r="AK166" s="56" t="str">
        <f t="shared" si="81"/>
        <v>-</v>
      </c>
      <c r="AL166" s="136">
        <f t="shared" si="70"/>
        <v>0</v>
      </c>
      <c r="AM166" s="79" t="s">
        <v>827</v>
      </c>
      <c r="AN166" s="79" t="s">
        <v>830</v>
      </c>
      <c r="AO166" s="130" t="s">
        <v>857</v>
      </c>
      <c r="AP166" s="79" t="s">
        <v>827</v>
      </c>
      <c r="AQ166" s="79" t="s">
        <v>831</v>
      </c>
      <c r="AR166" s="130" t="s">
        <v>860</v>
      </c>
      <c r="AS166" s="79" t="s">
        <v>826</v>
      </c>
      <c r="AT166" s="79" t="s">
        <v>832</v>
      </c>
      <c r="AU166" s="130" t="s">
        <v>861</v>
      </c>
      <c r="AV166" s="51"/>
      <c r="AW166" s="51"/>
      <c r="AX166" s="56">
        <f t="shared" si="84"/>
      </c>
      <c r="AY166" s="51">
        <v>0.6243055555555556</v>
      </c>
      <c r="AZ166" s="51">
        <v>0.6458333333333334</v>
      </c>
      <c r="BA166" s="56">
        <f t="shared" si="85"/>
        <v>0.021527777777777812</v>
      </c>
      <c r="BB166" s="64" t="s">
        <v>463</v>
      </c>
      <c r="BC166" s="51" t="s">
        <v>463</v>
      </c>
      <c r="BD166" s="56" t="str">
        <f t="shared" si="78"/>
        <v>-</v>
      </c>
      <c r="BE166" s="136">
        <f t="shared" si="71"/>
        <v>0</v>
      </c>
      <c r="BF166" s="64" t="s">
        <v>463</v>
      </c>
      <c r="BG166" s="51" t="s">
        <v>463</v>
      </c>
      <c r="BH166" s="56" t="str">
        <f t="shared" si="79"/>
        <v>-</v>
      </c>
      <c r="BI166" s="136">
        <f t="shared" si="72"/>
        <v>0</v>
      </c>
      <c r="BJ166" s="58">
        <v>7</v>
      </c>
      <c r="BK166" s="59">
        <v>0.09098379629629628</v>
      </c>
      <c r="BL166" s="59">
        <v>0.09135416666666667</v>
      </c>
      <c r="BM166" s="60">
        <f t="shared" si="73"/>
        <v>0.000370370370370382</v>
      </c>
      <c r="BN166" s="207" t="s">
        <v>833</v>
      </c>
      <c r="BO166" s="207" t="s">
        <v>834</v>
      </c>
      <c r="BP166" s="215" t="s">
        <v>458</v>
      </c>
      <c r="BQ166" s="44" t="s">
        <v>489</v>
      </c>
      <c r="BR166" s="44" t="s">
        <v>829</v>
      </c>
      <c r="BS166" s="44" t="s">
        <v>102</v>
      </c>
      <c r="BT166" s="44" t="s">
        <v>63</v>
      </c>
      <c r="BU166" s="44" t="s">
        <v>63</v>
      </c>
      <c r="BV166" s="44" t="s">
        <v>63</v>
      </c>
      <c r="BW166" s="44" t="s">
        <v>63</v>
      </c>
      <c r="BX166" s="44"/>
      <c r="BY166" s="53"/>
      <c r="BZ166" s="44"/>
      <c r="CA166" s="45"/>
      <c r="CB166" s="44" t="s">
        <v>98</v>
      </c>
      <c r="CC166" s="44"/>
      <c r="CD166" s="44"/>
      <c r="CE166" s="44"/>
      <c r="CF166" s="44"/>
      <c r="CG166" s="44"/>
      <c r="CH166" s="62" t="s">
        <v>828</v>
      </c>
    </row>
    <row r="167" spans="1:86" ht="13.5">
      <c r="A167" s="48">
        <v>8</v>
      </c>
      <c r="B167" s="45">
        <v>11</v>
      </c>
      <c r="C167" s="50" t="s">
        <v>74</v>
      </c>
      <c r="D167" s="51"/>
      <c r="E167" s="224" t="s">
        <v>60</v>
      </c>
      <c r="F167" s="51"/>
      <c r="G167" s="51"/>
      <c r="H167" s="52">
        <f t="shared" si="65"/>
      </c>
      <c r="I167" s="51"/>
      <c r="J167" s="231" t="s">
        <v>60</v>
      </c>
      <c r="K167" s="51"/>
      <c r="L167" s="51" t="s">
        <v>60</v>
      </c>
      <c r="M167" s="90">
        <v>0.6263888888888889</v>
      </c>
      <c r="N167" s="240" t="s">
        <v>339</v>
      </c>
      <c r="O167" s="90">
        <v>0.15972222222222224</v>
      </c>
      <c r="P167" s="90">
        <f t="shared" si="58"/>
        <v>23.53333333333333</v>
      </c>
      <c r="Q167" s="80">
        <v>0.04861111111111111</v>
      </c>
      <c r="R167" s="224" t="s">
        <v>339</v>
      </c>
      <c r="S167" s="51">
        <f t="shared" si="75"/>
        <v>0.15972222222222224</v>
      </c>
      <c r="T167" s="51">
        <f t="shared" si="59"/>
        <v>0.11111111111111113</v>
      </c>
      <c r="U167" s="80">
        <v>0.1277777777777778</v>
      </c>
      <c r="V167" s="224" t="s">
        <v>339</v>
      </c>
      <c r="W167" s="51">
        <f t="shared" si="77"/>
        <v>0.15972222222222224</v>
      </c>
      <c r="X167" s="51">
        <f t="shared" si="61"/>
        <v>0.03194444444444444</v>
      </c>
      <c r="Y167" s="53">
        <f t="shared" si="62"/>
        <v>0.6263888888888889</v>
      </c>
      <c r="Z167" s="53">
        <f t="shared" si="63"/>
        <v>0.15972222222222224</v>
      </c>
      <c r="AA167" s="53">
        <f t="shared" si="64"/>
        <v>0.5333333333333334</v>
      </c>
      <c r="AB167" s="53">
        <f t="shared" si="66"/>
        <v>0.7409722222222223</v>
      </c>
      <c r="AC167" s="53">
        <f t="shared" si="67"/>
        <v>0.2847222222222222</v>
      </c>
      <c r="AD167" s="54">
        <f t="shared" si="68"/>
        <v>23.54375</v>
      </c>
      <c r="AE167" s="64" t="s">
        <v>837</v>
      </c>
      <c r="AF167" s="51" t="s">
        <v>837</v>
      </c>
      <c r="AG167" s="56" t="str">
        <f t="shared" si="80"/>
        <v>-</v>
      </c>
      <c r="AH167" s="136">
        <f t="shared" si="69"/>
        <v>0</v>
      </c>
      <c r="AI167" s="51" t="s">
        <v>837</v>
      </c>
      <c r="AJ167" s="51" t="s">
        <v>837</v>
      </c>
      <c r="AK167" s="56" t="str">
        <f t="shared" si="81"/>
        <v>-</v>
      </c>
      <c r="AL167" s="136">
        <f t="shared" si="70"/>
        <v>0</v>
      </c>
      <c r="AM167" s="51">
        <v>0.05555555555555555</v>
      </c>
      <c r="AN167" s="51">
        <v>0.15972222222222224</v>
      </c>
      <c r="AO167" s="56">
        <f>IF(AM167="-","-",IF(OR(AM167="",AN167=""),"",IF(AN167&gt;=AM167,AN167-AM167,AN167+24-AM167)))</f>
        <v>0.10416666666666669</v>
      </c>
      <c r="AP167" s="51">
        <v>0.05625</v>
      </c>
      <c r="AQ167" s="51">
        <v>0.15902777777777777</v>
      </c>
      <c r="AR167" s="56">
        <f>IF(AP167="-","-",IF(OR(AP167="",AQ167=""),"",IF(AQ167&gt;=AP167,AQ167-AP167,AQ167+24-AP167)))</f>
        <v>0.10277777777777777</v>
      </c>
      <c r="AS167" s="51">
        <v>0.1361111111111111</v>
      </c>
      <c r="AT167" s="51">
        <v>0.15972222222222224</v>
      </c>
      <c r="AU167" s="56">
        <f>IF(AS167="-","-",IF(OR(AS167="",AT167=""),"",IF(AT167&gt;=AS167,AT167-AS167,AT167+24-AS167)))</f>
        <v>0.023611111111111138</v>
      </c>
      <c r="AV167" s="51"/>
      <c r="AW167" s="51"/>
      <c r="AX167" s="56">
        <f t="shared" si="84"/>
      </c>
      <c r="AY167" s="51">
        <v>0.8055555555555555</v>
      </c>
      <c r="AZ167" s="51">
        <v>0.16041666666666668</v>
      </c>
      <c r="BA167" s="56">
        <f t="shared" si="85"/>
        <v>23.35486111111111</v>
      </c>
      <c r="BB167" s="51" t="s">
        <v>837</v>
      </c>
      <c r="BC167" s="51" t="s">
        <v>837</v>
      </c>
      <c r="BD167" s="56" t="str">
        <f t="shared" si="78"/>
        <v>-</v>
      </c>
      <c r="BE167" s="136">
        <f t="shared" si="71"/>
        <v>0</v>
      </c>
      <c r="BF167" s="51" t="s">
        <v>837</v>
      </c>
      <c r="BG167" s="51" t="s">
        <v>837</v>
      </c>
      <c r="BH167" s="56" t="str">
        <f t="shared" si="79"/>
        <v>-</v>
      </c>
      <c r="BI167" s="136">
        <f t="shared" si="72"/>
        <v>0</v>
      </c>
      <c r="BJ167" s="58">
        <v>7</v>
      </c>
      <c r="BK167" s="59">
        <v>0.09135416666666667</v>
      </c>
      <c r="BL167" s="59">
        <v>0.09716435185185185</v>
      </c>
      <c r="BM167" s="60">
        <f t="shared" si="73"/>
        <v>0.005810185185185182</v>
      </c>
      <c r="BN167" s="207" t="s">
        <v>840</v>
      </c>
      <c r="BO167" s="207" t="s">
        <v>838</v>
      </c>
      <c r="BP167" s="215" t="s">
        <v>458</v>
      </c>
      <c r="BQ167" s="44" t="s">
        <v>489</v>
      </c>
      <c r="BR167" s="44" t="s">
        <v>835</v>
      </c>
      <c r="BS167" s="44" t="s">
        <v>102</v>
      </c>
      <c r="BT167" s="44" t="s">
        <v>63</v>
      </c>
      <c r="BU167" s="44" t="s">
        <v>63</v>
      </c>
      <c r="BV167" s="44" t="s">
        <v>63</v>
      </c>
      <c r="BW167" s="44" t="s">
        <v>63</v>
      </c>
      <c r="BX167" s="44"/>
      <c r="BY167" s="53"/>
      <c r="BZ167" s="44"/>
      <c r="CA167" s="45"/>
      <c r="CB167" s="44" t="s">
        <v>102</v>
      </c>
      <c r="CC167" s="44" t="s">
        <v>63</v>
      </c>
      <c r="CD167" s="44" t="s">
        <v>63</v>
      </c>
      <c r="CE167" s="44" t="s">
        <v>63</v>
      </c>
      <c r="CF167" s="44" t="s">
        <v>63</v>
      </c>
      <c r="CG167" s="44" t="s">
        <v>63</v>
      </c>
      <c r="CH167" s="62" t="s">
        <v>836</v>
      </c>
    </row>
    <row r="168" spans="1:86" ht="22.5">
      <c r="A168" s="48">
        <v>8</v>
      </c>
      <c r="B168" s="45">
        <v>12</v>
      </c>
      <c r="C168" s="50" t="s">
        <v>78</v>
      </c>
      <c r="D168" s="51"/>
      <c r="E168" s="224" t="s">
        <v>60</v>
      </c>
      <c r="F168" s="51"/>
      <c r="G168" s="51"/>
      <c r="H168" s="52">
        <f t="shared" si="65"/>
      </c>
      <c r="I168" s="51"/>
      <c r="J168" s="231" t="s">
        <v>60</v>
      </c>
      <c r="K168" s="51"/>
      <c r="L168" s="51" t="s">
        <v>60</v>
      </c>
      <c r="M168" s="94">
        <v>0.6284722222222222</v>
      </c>
      <c r="N168" s="240" t="s">
        <v>340</v>
      </c>
      <c r="O168" s="94">
        <v>0.15763888888888888</v>
      </c>
      <c r="P168" s="90">
        <f t="shared" si="58"/>
        <v>23.52916666666667</v>
      </c>
      <c r="Q168" s="72" t="s">
        <v>446</v>
      </c>
      <c r="R168" s="224" t="s">
        <v>340</v>
      </c>
      <c r="S168" s="72" t="s">
        <v>450</v>
      </c>
      <c r="T168" s="72" t="s">
        <v>451</v>
      </c>
      <c r="U168" s="80">
        <v>0.13125</v>
      </c>
      <c r="V168" s="224" t="s">
        <v>340</v>
      </c>
      <c r="W168" s="51">
        <f t="shared" si="77"/>
        <v>0.15763888888888888</v>
      </c>
      <c r="X168" s="51">
        <f t="shared" si="61"/>
        <v>0.02638888888888888</v>
      </c>
      <c r="Y168" s="53">
        <f t="shared" si="62"/>
        <v>0.6284722222222222</v>
      </c>
      <c r="Z168" s="53">
        <f t="shared" si="63"/>
        <v>0.15763888888888888</v>
      </c>
      <c r="AA168" s="53">
        <f t="shared" si="64"/>
        <v>0.5291666666666667</v>
      </c>
      <c r="AB168" s="53">
        <f t="shared" si="66"/>
        <v>0.7430555555555556</v>
      </c>
      <c r="AC168" s="53">
        <f t="shared" si="67"/>
        <v>0.2826388888888889</v>
      </c>
      <c r="AD168" s="54">
        <f t="shared" si="68"/>
        <v>23.539583333333333</v>
      </c>
      <c r="AE168" s="64" t="s">
        <v>839</v>
      </c>
      <c r="AF168" s="51" t="s">
        <v>463</v>
      </c>
      <c r="AG168" s="56" t="str">
        <f t="shared" si="80"/>
        <v>-</v>
      </c>
      <c r="AH168" s="136">
        <f t="shared" si="69"/>
        <v>0</v>
      </c>
      <c r="AI168" s="51" t="s">
        <v>839</v>
      </c>
      <c r="AJ168" s="51" t="s">
        <v>839</v>
      </c>
      <c r="AK168" s="56" t="str">
        <f t="shared" si="81"/>
        <v>-</v>
      </c>
      <c r="AL168" s="136">
        <f t="shared" si="70"/>
        <v>0</v>
      </c>
      <c r="AM168" s="51">
        <v>0.06041666666666667</v>
      </c>
      <c r="AN168" s="51">
        <v>0.15555555555555556</v>
      </c>
      <c r="AO168" s="56">
        <f>IF(AM168="-","-",IF(OR(AM168="",AN168=""),"",IF(AN168&gt;=AM168,AN168-AM168,AN168+24-AM168)))</f>
        <v>0.09513888888888888</v>
      </c>
      <c r="AP168" s="51">
        <v>0.06041666666666667</v>
      </c>
      <c r="AQ168" s="51">
        <v>0.15625</v>
      </c>
      <c r="AR168" s="56">
        <f>IF(AP168="-","-",IF(OR(AP168="",AQ168=""),"",IF(AQ168&gt;=AP168,AQ168-AP168,AQ168+24-AP168)))</f>
        <v>0.09583333333333333</v>
      </c>
      <c r="AS168" s="51">
        <v>0.1388888888888889</v>
      </c>
      <c r="AT168" s="51">
        <v>0.15694444444444444</v>
      </c>
      <c r="AU168" s="56">
        <f>IF(AS168="-","-",IF(OR(AS168="",AT168=""),"",IF(AT168&gt;=AS168,AT168-AS168,AT168+24-AS168)))</f>
        <v>0.018055555555555547</v>
      </c>
      <c r="AV168" s="51"/>
      <c r="AW168" s="51"/>
      <c r="AX168" s="56">
        <f t="shared" si="84"/>
      </c>
      <c r="AY168" s="51">
        <v>0.6284722222222222</v>
      </c>
      <c r="AZ168" s="51">
        <v>0.15972222222222224</v>
      </c>
      <c r="BA168" s="56">
        <f t="shared" si="85"/>
        <v>23.53125</v>
      </c>
      <c r="BB168" s="51" t="s">
        <v>839</v>
      </c>
      <c r="BC168" s="51" t="s">
        <v>839</v>
      </c>
      <c r="BD168" s="56" t="str">
        <f t="shared" si="78"/>
        <v>-</v>
      </c>
      <c r="BE168" s="136">
        <f t="shared" si="71"/>
        <v>0</v>
      </c>
      <c r="BF168" s="51" t="s">
        <v>839</v>
      </c>
      <c r="BG168" s="51" t="s">
        <v>839</v>
      </c>
      <c r="BH168" s="56" t="str">
        <f t="shared" si="79"/>
        <v>-</v>
      </c>
      <c r="BI168" s="136">
        <f t="shared" si="72"/>
        <v>0</v>
      </c>
      <c r="BJ168" s="58">
        <v>7</v>
      </c>
      <c r="BK168" s="59">
        <v>0.09716435185185185</v>
      </c>
      <c r="BL168" s="59">
        <v>0.1057523148148148</v>
      </c>
      <c r="BM168" s="60">
        <f t="shared" si="73"/>
        <v>0.00858796296296295</v>
      </c>
      <c r="BN168" s="207" t="s">
        <v>841</v>
      </c>
      <c r="BO168" s="207" t="s">
        <v>842</v>
      </c>
      <c r="BP168" s="215" t="s">
        <v>458</v>
      </c>
      <c r="BQ168" s="44" t="s">
        <v>489</v>
      </c>
      <c r="BR168" s="44" t="s">
        <v>843</v>
      </c>
      <c r="BS168" s="44" t="s">
        <v>514</v>
      </c>
      <c r="BT168" s="44" t="s">
        <v>63</v>
      </c>
      <c r="BU168" s="44" t="s">
        <v>63</v>
      </c>
      <c r="BV168" s="44" t="s">
        <v>63</v>
      </c>
      <c r="BW168" s="44" t="s">
        <v>63</v>
      </c>
      <c r="BX168" s="44"/>
      <c r="BY168" s="53"/>
      <c r="BZ168" s="44" t="s">
        <v>65</v>
      </c>
      <c r="CA168" s="45" t="s">
        <v>86</v>
      </c>
      <c r="CB168" s="44" t="s">
        <v>514</v>
      </c>
      <c r="CC168" s="44" t="s">
        <v>63</v>
      </c>
      <c r="CD168" s="44" t="s">
        <v>63</v>
      </c>
      <c r="CE168" s="44" t="s">
        <v>63</v>
      </c>
      <c r="CF168" s="44" t="s">
        <v>63</v>
      </c>
      <c r="CG168" s="44" t="s">
        <v>63</v>
      </c>
      <c r="CH168" s="62"/>
    </row>
    <row r="169" spans="1:86" ht="45">
      <c r="A169" s="48">
        <v>8</v>
      </c>
      <c r="B169" s="45">
        <v>13</v>
      </c>
      <c r="C169" s="50" t="s">
        <v>83</v>
      </c>
      <c r="D169" s="51"/>
      <c r="E169" s="224" t="s">
        <v>60</v>
      </c>
      <c r="F169" s="51"/>
      <c r="G169" s="51"/>
      <c r="H169" s="52">
        <f t="shared" si="65"/>
      </c>
      <c r="I169" s="51"/>
      <c r="J169" s="231" t="s">
        <v>60</v>
      </c>
      <c r="K169" s="51"/>
      <c r="L169" s="51" t="s">
        <v>60</v>
      </c>
      <c r="M169" s="97">
        <v>0.6305555555555555</v>
      </c>
      <c r="N169" s="241" t="s">
        <v>341</v>
      </c>
      <c r="O169" s="97">
        <v>0.15555555555555556</v>
      </c>
      <c r="P169" s="90">
        <f t="shared" si="58"/>
        <v>23.525</v>
      </c>
      <c r="Q169" s="87" t="s">
        <v>447</v>
      </c>
      <c r="R169" s="238" t="s">
        <v>341</v>
      </c>
      <c r="S169" s="87" t="s">
        <v>452</v>
      </c>
      <c r="T169" s="87" t="s">
        <v>453</v>
      </c>
      <c r="U169" s="87" t="s">
        <v>431</v>
      </c>
      <c r="V169" s="238" t="s">
        <v>341</v>
      </c>
      <c r="W169" s="87" t="s">
        <v>436</v>
      </c>
      <c r="X169" s="87" t="s">
        <v>437</v>
      </c>
      <c r="Y169" s="53">
        <f t="shared" si="62"/>
        <v>0.6305555555555555</v>
      </c>
      <c r="Z169" s="53">
        <f t="shared" si="63"/>
        <v>0.15555555555555556</v>
      </c>
      <c r="AA169" s="53">
        <f t="shared" si="64"/>
        <v>0.5249999999999999</v>
      </c>
      <c r="AB169" s="53">
        <f t="shared" si="66"/>
        <v>0.7451388888888889</v>
      </c>
      <c r="AC169" s="53">
        <f t="shared" si="67"/>
        <v>0.28055555555555556</v>
      </c>
      <c r="AD169" s="54">
        <f t="shared" si="68"/>
        <v>23.535416666666666</v>
      </c>
      <c r="AE169" s="64" t="s">
        <v>844</v>
      </c>
      <c r="AF169" s="51" t="s">
        <v>844</v>
      </c>
      <c r="AG169" s="56" t="str">
        <f t="shared" si="80"/>
        <v>-</v>
      </c>
      <c r="AH169" s="136">
        <f t="shared" si="69"/>
        <v>0</v>
      </c>
      <c r="AI169" s="51" t="s">
        <v>844</v>
      </c>
      <c r="AJ169" s="51" t="s">
        <v>844</v>
      </c>
      <c r="AK169" s="56" t="str">
        <f t="shared" si="81"/>
        <v>-</v>
      </c>
      <c r="AL169" s="136">
        <f t="shared" si="70"/>
        <v>0</v>
      </c>
      <c r="AM169" s="79" t="s">
        <v>851</v>
      </c>
      <c r="AN169" s="79" t="s">
        <v>852</v>
      </c>
      <c r="AO169" s="130" t="s">
        <v>858</v>
      </c>
      <c r="AP169" s="79" t="s">
        <v>853</v>
      </c>
      <c r="AQ169" s="79" t="s">
        <v>854</v>
      </c>
      <c r="AR169" s="130" t="s">
        <v>859</v>
      </c>
      <c r="AS169" s="79" t="s">
        <v>855</v>
      </c>
      <c r="AT169" s="79" t="s">
        <v>856</v>
      </c>
      <c r="AU169" s="56">
        <v>0.017361111111111112</v>
      </c>
      <c r="AV169" s="51"/>
      <c r="AW169" s="51"/>
      <c r="AX169" s="56">
        <f t="shared" si="84"/>
      </c>
      <c r="AY169" s="51">
        <v>0.6284722222222222</v>
      </c>
      <c r="AZ169" s="51">
        <v>0.15694444444444444</v>
      </c>
      <c r="BA169" s="56">
        <f t="shared" si="85"/>
        <v>23.528472222222224</v>
      </c>
      <c r="BB169" s="51" t="s">
        <v>844</v>
      </c>
      <c r="BC169" s="51" t="s">
        <v>844</v>
      </c>
      <c r="BD169" s="56" t="str">
        <f t="shared" si="78"/>
        <v>-</v>
      </c>
      <c r="BE169" s="136">
        <f t="shared" si="71"/>
        <v>0</v>
      </c>
      <c r="BF169" s="51" t="s">
        <v>844</v>
      </c>
      <c r="BG169" s="51" t="s">
        <v>844</v>
      </c>
      <c r="BH169" s="56" t="str">
        <f t="shared" si="79"/>
        <v>-</v>
      </c>
      <c r="BI169" s="136">
        <f t="shared" si="72"/>
        <v>0</v>
      </c>
      <c r="BJ169" s="58">
        <v>7</v>
      </c>
      <c r="BK169" s="59">
        <v>0.1057523148148148</v>
      </c>
      <c r="BL169" s="59">
        <v>0.11452546296296295</v>
      </c>
      <c r="BM169" s="60">
        <f t="shared" si="73"/>
        <v>0.008773148148148155</v>
      </c>
      <c r="BN169" s="207" t="s">
        <v>847</v>
      </c>
      <c r="BO169" s="207" t="s">
        <v>848</v>
      </c>
      <c r="BP169" s="215" t="s">
        <v>458</v>
      </c>
      <c r="BQ169" s="44" t="s">
        <v>489</v>
      </c>
      <c r="BR169" s="44" t="s">
        <v>849</v>
      </c>
      <c r="BS169" s="44" t="s">
        <v>102</v>
      </c>
      <c r="BT169" s="44" t="s">
        <v>63</v>
      </c>
      <c r="BU169" s="44" t="s">
        <v>63</v>
      </c>
      <c r="BV169" s="44" t="s">
        <v>63</v>
      </c>
      <c r="BW169" s="44" t="s">
        <v>63</v>
      </c>
      <c r="BX169" s="44"/>
      <c r="BY169" s="53"/>
      <c r="BZ169" s="44"/>
      <c r="CA169" s="45" t="s">
        <v>497</v>
      </c>
      <c r="CB169" s="44" t="s">
        <v>102</v>
      </c>
      <c r="CC169" s="44" t="s">
        <v>63</v>
      </c>
      <c r="CD169" s="44" t="s">
        <v>63</v>
      </c>
      <c r="CE169" s="44" t="s">
        <v>63</v>
      </c>
      <c r="CF169" s="44" t="s">
        <v>63</v>
      </c>
      <c r="CG169" s="44" t="s">
        <v>63</v>
      </c>
      <c r="CH169" s="62" t="s">
        <v>850</v>
      </c>
    </row>
    <row r="170" spans="1:86" ht="22.5">
      <c r="A170" s="48">
        <v>8</v>
      </c>
      <c r="B170" s="45">
        <v>14</v>
      </c>
      <c r="C170" s="50" t="s">
        <v>87</v>
      </c>
      <c r="D170" s="51"/>
      <c r="E170" s="224" t="s">
        <v>60</v>
      </c>
      <c r="F170" s="51"/>
      <c r="G170" s="51"/>
      <c r="H170" s="52">
        <f t="shared" si="65"/>
      </c>
      <c r="I170" s="51"/>
      <c r="J170" s="231" t="s">
        <v>60</v>
      </c>
      <c r="K170" s="51"/>
      <c r="L170" s="51" t="s">
        <v>60</v>
      </c>
      <c r="M170" s="94">
        <v>0.6333333333333333</v>
      </c>
      <c r="N170" s="240" t="s">
        <v>342</v>
      </c>
      <c r="O170" s="94">
        <v>0.15277777777777776</v>
      </c>
      <c r="P170" s="90">
        <f t="shared" si="58"/>
        <v>23.519444444444446</v>
      </c>
      <c r="Q170" s="72" t="s">
        <v>448</v>
      </c>
      <c r="R170" s="224" t="s">
        <v>342</v>
      </c>
      <c r="S170" s="72" t="s">
        <v>454</v>
      </c>
      <c r="T170" s="72" t="s">
        <v>455</v>
      </c>
      <c r="U170" s="72" t="s">
        <v>432</v>
      </c>
      <c r="V170" s="224" t="s">
        <v>342</v>
      </c>
      <c r="W170" s="72" t="s">
        <v>438</v>
      </c>
      <c r="X170" s="72" t="s">
        <v>439</v>
      </c>
      <c r="Y170" s="53">
        <f t="shared" si="62"/>
        <v>0.6333333333333333</v>
      </c>
      <c r="Z170" s="53">
        <f t="shared" si="63"/>
        <v>0.15277777777777776</v>
      </c>
      <c r="AA170" s="53">
        <f t="shared" si="64"/>
        <v>0.5194444444444444</v>
      </c>
      <c r="AB170" s="53">
        <f t="shared" si="66"/>
        <v>0.7479166666666667</v>
      </c>
      <c r="AC170" s="53">
        <f t="shared" si="67"/>
        <v>0.2777777777777778</v>
      </c>
      <c r="AD170" s="54">
        <f t="shared" si="68"/>
        <v>23.529861111111114</v>
      </c>
      <c r="AE170" s="64" t="s">
        <v>864</v>
      </c>
      <c r="AF170" s="51" t="s">
        <v>864</v>
      </c>
      <c r="AG170" s="56" t="str">
        <f t="shared" si="80"/>
        <v>-</v>
      </c>
      <c r="AH170" s="136">
        <f t="shared" si="69"/>
        <v>0</v>
      </c>
      <c r="AI170" s="51" t="s">
        <v>864</v>
      </c>
      <c r="AJ170" s="51" t="s">
        <v>864</v>
      </c>
      <c r="AK170" s="56" t="str">
        <f t="shared" si="81"/>
        <v>-</v>
      </c>
      <c r="AL170" s="136">
        <f t="shared" si="70"/>
        <v>0</v>
      </c>
      <c r="AM170" s="79" t="s">
        <v>869</v>
      </c>
      <c r="AN170" s="79" t="s">
        <v>870</v>
      </c>
      <c r="AO170" s="56"/>
      <c r="AP170" s="79" t="s">
        <v>867</v>
      </c>
      <c r="AQ170" s="79" t="s">
        <v>868</v>
      </c>
      <c r="AR170" s="56"/>
      <c r="AS170" s="79" t="s">
        <v>865</v>
      </c>
      <c r="AT170" s="79" t="s">
        <v>866</v>
      </c>
      <c r="AU170" s="56"/>
      <c r="AV170" s="51"/>
      <c r="AW170" s="51"/>
      <c r="AX170" s="56">
        <f t="shared" si="84"/>
      </c>
      <c r="AY170" s="51">
        <v>0.6319444444444444</v>
      </c>
      <c r="AZ170" s="51">
        <v>0.15277777777777776</v>
      </c>
      <c r="BA170" s="56">
        <f t="shared" si="85"/>
        <v>23.520833333333336</v>
      </c>
      <c r="BB170" s="51" t="s">
        <v>864</v>
      </c>
      <c r="BC170" s="51" t="s">
        <v>864</v>
      </c>
      <c r="BD170" s="56" t="str">
        <f t="shared" si="78"/>
        <v>-</v>
      </c>
      <c r="BE170" s="136">
        <f t="shared" si="71"/>
        <v>0</v>
      </c>
      <c r="BF170" s="51" t="s">
        <v>864</v>
      </c>
      <c r="BG170" s="51" t="s">
        <v>864</v>
      </c>
      <c r="BH170" s="56" t="str">
        <f t="shared" si="79"/>
        <v>-</v>
      </c>
      <c r="BI170" s="136">
        <f t="shared" si="72"/>
        <v>0</v>
      </c>
      <c r="BJ170" s="58">
        <v>7</v>
      </c>
      <c r="BK170" s="59">
        <v>0.11452546296296295</v>
      </c>
      <c r="BL170" s="59">
        <v>0.12340277777777779</v>
      </c>
      <c r="BM170" s="60">
        <f t="shared" si="73"/>
        <v>0.008877314814814838</v>
      </c>
      <c r="BN170" s="207" t="s">
        <v>871</v>
      </c>
      <c r="BO170" s="207" t="s">
        <v>872</v>
      </c>
      <c r="BP170" s="215" t="s">
        <v>458</v>
      </c>
      <c r="BQ170" s="44" t="s">
        <v>489</v>
      </c>
      <c r="BR170" s="44" t="s">
        <v>873</v>
      </c>
      <c r="BS170" s="44" t="s">
        <v>102</v>
      </c>
      <c r="BT170" s="44" t="s">
        <v>63</v>
      </c>
      <c r="BU170" s="44" t="s">
        <v>63</v>
      </c>
      <c r="BV170" s="44" t="s">
        <v>63</v>
      </c>
      <c r="BW170" s="44" t="s">
        <v>63</v>
      </c>
      <c r="BX170" s="44"/>
      <c r="BY170" s="53"/>
      <c r="BZ170" s="44"/>
      <c r="CA170" s="45"/>
      <c r="CB170" s="44" t="s">
        <v>102</v>
      </c>
      <c r="CC170" s="44" t="s">
        <v>63</v>
      </c>
      <c r="CD170" s="44" t="s">
        <v>63</v>
      </c>
      <c r="CE170" s="44" t="s">
        <v>63</v>
      </c>
      <c r="CF170" s="44" t="s">
        <v>63</v>
      </c>
      <c r="CG170" s="44" t="s">
        <v>63</v>
      </c>
      <c r="CH170" s="62" t="s">
        <v>874</v>
      </c>
    </row>
    <row r="171" spans="1:87" ht="22.5">
      <c r="A171" s="48">
        <v>8</v>
      </c>
      <c r="B171" s="45">
        <v>15</v>
      </c>
      <c r="C171" s="50" t="s">
        <v>90</v>
      </c>
      <c r="D171" s="51">
        <v>0.638888888888889</v>
      </c>
      <c r="E171" s="224" t="s">
        <v>342</v>
      </c>
      <c r="F171" s="51">
        <v>0.6805555555555555</v>
      </c>
      <c r="G171" s="51" t="s">
        <v>144</v>
      </c>
      <c r="H171" s="52">
        <f t="shared" si="65"/>
        <v>58.8</v>
      </c>
      <c r="I171" s="51"/>
      <c r="J171" s="231" t="s">
        <v>60</v>
      </c>
      <c r="K171" s="51"/>
      <c r="L171" s="51" t="s">
        <v>60</v>
      </c>
      <c r="M171" s="94">
        <v>0.6354166666666666</v>
      </c>
      <c r="N171" s="240" t="s">
        <v>343</v>
      </c>
      <c r="O171" s="94">
        <v>0.15069444444444444</v>
      </c>
      <c r="P171" s="90">
        <f t="shared" si="58"/>
        <v>23.515277777777776</v>
      </c>
      <c r="Q171" s="72" t="s">
        <v>449</v>
      </c>
      <c r="R171" s="224" t="s">
        <v>343</v>
      </c>
      <c r="S171" s="72" t="s">
        <v>456</v>
      </c>
      <c r="T171" s="72" t="s">
        <v>457</v>
      </c>
      <c r="U171" s="72" t="s">
        <v>433</v>
      </c>
      <c r="V171" s="224" t="s">
        <v>343</v>
      </c>
      <c r="W171" s="72" t="s">
        <v>440</v>
      </c>
      <c r="X171" s="72" t="s">
        <v>441</v>
      </c>
      <c r="Y171" s="53">
        <f t="shared" si="62"/>
        <v>0.6354166666666666</v>
      </c>
      <c r="Z171" s="53">
        <f t="shared" si="63"/>
        <v>0.15069444444444444</v>
      </c>
      <c r="AA171" s="53">
        <f t="shared" si="64"/>
        <v>0.5152777777777778</v>
      </c>
      <c r="AB171" s="53">
        <f t="shared" si="66"/>
        <v>0.75</v>
      </c>
      <c r="AC171" s="53">
        <f t="shared" si="67"/>
        <v>0.27569444444444446</v>
      </c>
      <c r="AD171" s="54">
        <f t="shared" si="68"/>
        <v>23.525694444444444</v>
      </c>
      <c r="AE171" s="64">
        <v>0.638888888888889</v>
      </c>
      <c r="AF171" s="51">
        <v>0.6805555555555555</v>
      </c>
      <c r="AG171" s="56">
        <f t="shared" si="80"/>
        <v>0.04166666666666652</v>
      </c>
      <c r="AH171" s="136">
        <f t="shared" si="69"/>
        <v>0</v>
      </c>
      <c r="AI171" s="51">
        <v>0.6381944444444444</v>
      </c>
      <c r="AJ171" s="51">
        <v>0.68125</v>
      </c>
      <c r="AK171" s="56">
        <f t="shared" si="81"/>
        <v>0.043055555555555625</v>
      </c>
      <c r="AL171" s="136">
        <f t="shared" si="70"/>
        <v>0</v>
      </c>
      <c r="AM171" s="51">
        <v>0.6354166666666666</v>
      </c>
      <c r="AN171" s="51">
        <v>0.15</v>
      </c>
      <c r="AO171" s="56">
        <f>IF(AM171="-","-",IF(OR(AM171="",AN171=""),"",IF(AN171&gt;=AM171,AN171-AM171,AN171+24-AM171)))</f>
        <v>23.51458333333333</v>
      </c>
      <c r="AP171" s="51">
        <v>0.6354166666666666</v>
      </c>
      <c r="AQ171" s="79">
        <v>0.15</v>
      </c>
      <c r="AR171" s="56">
        <f>IF(AP171="-","-",IF(OR(AP171="",AQ171=""),"",IF(AQ171&gt;=AP171,AQ171-AP171,AQ171+24-AP171)))</f>
        <v>23.51458333333333</v>
      </c>
      <c r="AS171" s="79" t="s">
        <v>877</v>
      </c>
      <c r="AT171" s="79" t="s">
        <v>878</v>
      </c>
      <c r="AU171" s="56"/>
      <c r="AV171" s="51"/>
      <c r="AW171" s="51"/>
      <c r="AX171" s="56">
        <f t="shared" si="84"/>
      </c>
      <c r="AY171" s="51">
        <v>0.6354166666666666</v>
      </c>
      <c r="AZ171" s="51">
        <v>0.15277777777777776</v>
      </c>
      <c r="BA171" s="56">
        <f t="shared" si="85"/>
        <v>23.51736111111111</v>
      </c>
      <c r="BB171" s="51" t="s">
        <v>876</v>
      </c>
      <c r="BC171" s="51" t="s">
        <v>876</v>
      </c>
      <c r="BD171" s="56" t="str">
        <f t="shared" si="78"/>
        <v>-</v>
      </c>
      <c r="BE171" s="136">
        <f t="shared" si="71"/>
        <v>0</v>
      </c>
      <c r="BF171" s="51" t="s">
        <v>876</v>
      </c>
      <c r="BG171" s="51" t="s">
        <v>876</v>
      </c>
      <c r="BH171" s="56" t="str">
        <f t="shared" si="79"/>
        <v>-</v>
      </c>
      <c r="BI171" s="136">
        <f t="shared" si="72"/>
        <v>0</v>
      </c>
      <c r="BJ171" s="58">
        <v>7</v>
      </c>
      <c r="BK171" s="59">
        <v>0</v>
      </c>
      <c r="BL171" s="59">
        <v>0.008472222222222221</v>
      </c>
      <c r="BM171" s="60">
        <f t="shared" si="73"/>
        <v>0.008472222222222221</v>
      </c>
      <c r="BN171" s="207" t="s">
        <v>879</v>
      </c>
      <c r="BO171" s="207" t="s">
        <v>691</v>
      </c>
      <c r="BP171" s="215" t="s">
        <v>458</v>
      </c>
      <c r="BQ171" s="44" t="s">
        <v>489</v>
      </c>
      <c r="BR171" s="44" t="s">
        <v>875</v>
      </c>
      <c r="BS171" s="44" t="s">
        <v>62</v>
      </c>
      <c r="BT171" s="44" t="s">
        <v>63</v>
      </c>
      <c r="BU171" s="44" t="s">
        <v>63</v>
      </c>
      <c r="BV171" s="44" t="s">
        <v>63</v>
      </c>
      <c r="BW171" s="44" t="s">
        <v>63</v>
      </c>
      <c r="BX171" s="44"/>
      <c r="BY171" s="53"/>
      <c r="BZ171" s="44"/>
      <c r="CA171" s="45"/>
      <c r="CB171" s="44" t="s">
        <v>62</v>
      </c>
      <c r="CC171" s="44" t="s">
        <v>63</v>
      </c>
      <c r="CD171" s="44" t="s">
        <v>63</v>
      </c>
      <c r="CE171" s="44" t="s">
        <v>63</v>
      </c>
      <c r="CF171" s="44" t="s">
        <v>63</v>
      </c>
      <c r="CG171" s="44" t="s">
        <v>63</v>
      </c>
      <c r="CH171" s="62"/>
      <c r="CI171" s="65">
        <v>0.6284722222222222</v>
      </c>
    </row>
    <row r="172" spans="1:86" ht="33.75">
      <c r="A172" s="48">
        <v>8</v>
      </c>
      <c r="B172" s="45">
        <v>16</v>
      </c>
      <c r="C172" s="50" t="s">
        <v>57</v>
      </c>
      <c r="D172" s="51">
        <v>0.638888888888889</v>
      </c>
      <c r="E172" s="224" t="s">
        <v>343</v>
      </c>
      <c r="F172" s="51">
        <v>0.7638888888888888</v>
      </c>
      <c r="G172" s="51" t="s">
        <v>69</v>
      </c>
      <c r="H172" s="52">
        <f t="shared" si="65"/>
        <v>176.4</v>
      </c>
      <c r="I172" s="51">
        <v>0.65625</v>
      </c>
      <c r="J172" s="231" t="s">
        <v>343</v>
      </c>
      <c r="K172" s="51">
        <v>0.75</v>
      </c>
      <c r="L172" s="51">
        <v>0.09375</v>
      </c>
      <c r="M172" s="90">
        <v>0.6375000000000001</v>
      </c>
      <c r="N172" s="240" t="s">
        <v>344</v>
      </c>
      <c r="O172" s="90">
        <v>0.14791666666666667</v>
      </c>
      <c r="P172" s="90">
        <f t="shared" si="58"/>
        <v>23.510416666666668</v>
      </c>
      <c r="Q172" s="51">
        <f>M172</f>
        <v>0.6375000000000001</v>
      </c>
      <c r="R172" s="224" t="s">
        <v>344</v>
      </c>
      <c r="S172" s="51">
        <f>O172</f>
        <v>0.14791666666666667</v>
      </c>
      <c r="T172" s="51">
        <f t="shared" si="59"/>
        <v>23.510416666666668</v>
      </c>
      <c r="U172" s="72" t="s">
        <v>434</v>
      </c>
      <c r="V172" s="224" t="s">
        <v>344</v>
      </c>
      <c r="W172" s="72" t="s">
        <v>442</v>
      </c>
      <c r="X172" s="72" t="s">
        <v>443</v>
      </c>
      <c r="Y172" s="53">
        <f t="shared" si="62"/>
        <v>0.6375000000000001</v>
      </c>
      <c r="Z172" s="53">
        <f t="shared" si="63"/>
        <v>0.14791666666666667</v>
      </c>
      <c r="AA172" s="53">
        <f t="shared" si="64"/>
        <v>0.5104166666666666</v>
      </c>
      <c r="AB172" s="53">
        <f t="shared" si="66"/>
        <v>0.7520833333333334</v>
      </c>
      <c r="AC172" s="53">
        <f t="shared" si="67"/>
        <v>0.2729166666666667</v>
      </c>
      <c r="AD172" s="54">
        <f t="shared" si="68"/>
        <v>23.520833333333332</v>
      </c>
      <c r="AE172" s="64">
        <v>0.638888888888889</v>
      </c>
      <c r="AF172" s="51">
        <v>0.6909722222222222</v>
      </c>
      <c r="AG172" s="56">
        <f t="shared" si="80"/>
        <v>0.05208333333333326</v>
      </c>
      <c r="AH172" s="136">
        <f t="shared" si="69"/>
        <v>1.75</v>
      </c>
      <c r="AI172" s="51">
        <v>0.6381944444444444</v>
      </c>
      <c r="AJ172" s="51">
        <v>0.7645833333333334</v>
      </c>
      <c r="AK172" s="56">
        <f t="shared" si="81"/>
        <v>0.126388888888889</v>
      </c>
      <c r="AL172" s="136">
        <f t="shared" si="70"/>
        <v>0</v>
      </c>
      <c r="AM172" s="51">
        <v>0.6375000000000001</v>
      </c>
      <c r="AN172" s="51">
        <v>0.6909722222222222</v>
      </c>
      <c r="AO172" s="56">
        <f>IF(AM172="-","-",IF(OR(AM172="",AN172=""),"",IF(AN172&gt;=AM172,AN172-AM172,AN172+24-AM172)))</f>
        <v>0.05347222222222214</v>
      </c>
      <c r="AP172" s="51">
        <v>0.6375000000000001</v>
      </c>
      <c r="AQ172" s="51">
        <v>0.6909722222222222</v>
      </c>
      <c r="AR172" s="56">
        <f>IF(AP172="-","-",IF(OR(AP172="",AQ172=""),"",IF(AQ172&gt;=AP172,AQ172-AP172,AQ172+24-AP172)))</f>
        <v>0.05347222222222214</v>
      </c>
      <c r="AS172" s="51">
        <v>0.6375000000000001</v>
      </c>
      <c r="AT172" s="51">
        <v>0.6909722222222222</v>
      </c>
      <c r="AU172" s="56">
        <f>IF(AS172="-","-",IF(OR(AS172="",AT172=""),"",IF(AT172&gt;=AS172,AT172-AS172,AT172+24-AS172)))</f>
        <v>0.05347222222222214</v>
      </c>
      <c r="AV172" s="51"/>
      <c r="AW172" s="51"/>
      <c r="AX172" s="56">
        <f t="shared" si="84"/>
      </c>
      <c r="AY172" s="51">
        <v>0.6375000000000001</v>
      </c>
      <c r="AZ172" s="51">
        <v>0.6527777777777778</v>
      </c>
      <c r="BA172" s="56">
        <f t="shared" si="85"/>
        <v>0.015277777777777724</v>
      </c>
      <c r="BB172" s="51" t="s">
        <v>880</v>
      </c>
      <c r="BC172" s="51" t="s">
        <v>880</v>
      </c>
      <c r="BD172" s="56" t="str">
        <f t="shared" si="78"/>
        <v>-</v>
      </c>
      <c r="BE172" s="136">
        <f t="shared" si="71"/>
        <v>2.25</v>
      </c>
      <c r="BF172" s="51" t="s">
        <v>880</v>
      </c>
      <c r="BG172" s="51" t="s">
        <v>880</v>
      </c>
      <c r="BH172" s="56" t="str">
        <f t="shared" si="79"/>
        <v>-</v>
      </c>
      <c r="BI172" s="136">
        <f t="shared" si="72"/>
        <v>2.25</v>
      </c>
      <c r="BJ172" s="58">
        <v>7</v>
      </c>
      <c r="BK172" s="59">
        <v>0.008472222222222221</v>
      </c>
      <c r="BL172" s="59">
        <v>0.008726851851851852</v>
      </c>
      <c r="BM172" s="60">
        <f t="shared" si="73"/>
        <v>0.0002546296296296307</v>
      </c>
      <c r="BN172" s="207"/>
      <c r="BO172" s="207"/>
      <c r="BP172" s="215"/>
      <c r="BQ172" s="44" t="s">
        <v>795</v>
      </c>
      <c r="BR172" s="44" t="s">
        <v>881</v>
      </c>
      <c r="BS172" s="44" t="s">
        <v>112</v>
      </c>
      <c r="BT172" s="44" t="s">
        <v>63</v>
      </c>
      <c r="BU172" s="44" t="s">
        <v>63</v>
      </c>
      <c r="BV172" s="44" t="s">
        <v>63</v>
      </c>
      <c r="BW172" s="44" t="s">
        <v>63</v>
      </c>
      <c r="BX172" s="44"/>
      <c r="BY172" s="53"/>
      <c r="BZ172" s="44"/>
      <c r="CA172" s="45"/>
      <c r="CB172" s="44" t="s">
        <v>98</v>
      </c>
      <c r="CC172" s="44" t="s">
        <v>63</v>
      </c>
      <c r="CD172" s="44" t="s">
        <v>63</v>
      </c>
      <c r="CE172" s="44" t="s">
        <v>63</v>
      </c>
      <c r="CF172" s="44" t="s">
        <v>63</v>
      </c>
      <c r="CG172" s="44" t="s">
        <v>63</v>
      </c>
      <c r="CH172" s="62" t="s">
        <v>882</v>
      </c>
    </row>
    <row r="173" spans="1:86" ht="33.75">
      <c r="A173" s="48">
        <v>8</v>
      </c>
      <c r="B173" s="45">
        <v>17</v>
      </c>
      <c r="C173" s="50" t="s">
        <v>67</v>
      </c>
      <c r="D173" s="51">
        <v>0.638888888888889</v>
      </c>
      <c r="E173" s="224" t="s">
        <v>344</v>
      </c>
      <c r="F173" s="51">
        <v>0.8263888888888888</v>
      </c>
      <c r="G173" s="51" t="s">
        <v>89</v>
      </c>
      <c r="H173" s="52">
        <f t="shared" si="65"/>
        <v>264.6</v>
      </c>
      <c r="I173" s="51">
        <v>0.65625</v>
      </c>
      <c r="J173" s="231" t="s">
        <v>344</v>
      </c>
      <c r="K173" s="51">
        <v>0.8229166666666666</v>
      </c>
      <c r="L173" s="51">
        <v>0.16666666666666663</v>
      </c>
      <c r="M173" s="90">
        <v>0.6395833333333333</v>
      </c>
      <c r="N173" s="240" t="s">
        <v>345</v>
      </c>
      <c r="O173" s="90">
        <v>0.14583333333333334</v>
      </c>
      <c r="P173" s="90">
        <f t="shared" si="58"/>
        <v>23.506249999999998</v>
      </c>
      <c r="Q173" s="51">
        <f>M173</f>
        <v>0.6395833333333333</v>
      </c>
      <c r="R173" s="224" t="s">
        <v>345</v>
      </c>
      <c r="S173" s="51">
        <f>O173</f>
        <v>0.14583333333333334</v>
      </c>
      <c r="T173" s="51">
        <f t="shared" si="59"/>
        <v>23.506249999999998</v>
      </c>
      <c r="U173" s="72" t="s">
        <v>435</v>
      </c>
      <c r="V173" s="224" t="s">
        <v>345</v>
      </c>
      <c r="W173" s="72" t="s">
        <v>444</v>
      </c>
      <c r="X173" s="72" t="s">
        <v>445</v>
      </c>
      <c r="Y173" s="53">
        <f t="shared" si="62"/>
        <v>0.638888888888889</v>
      </c>
      <c r="Z173" s="53">
        <f t="shared" si="63"/>
        <v>0.14583333333333334</v>
      </c>
      <c r="AA173" s="53">
        <f t="shared" si="64"/>
        <v>0.5069444444444443</v>
      </c>
      <c r="AB173" s="53">
        <f t="shared" si="66"/>
        <v>0.7534722222222223</v>
      </c>
      <c r="AC173" s="53">
        <f t="shared" si="67"/>
        <v>0.27083333333333337</v>
      </c>
      <c r="AD173" s="54">
        <f t="shared" si="68"/>
        <v>23.51736111111111</v>
      </c>
      <c r="AE173" s="64">
        <v>0.638888888888889</v>
      </c>
      <c r="AF173" s="51">
        <v>0.8263888888888888</v>
      </c>
      <c r="AG173" s="56">
        <f t="shared" si="80"/>
        <v>0.1874999999999999</v>
      </c>
      <c r="AH173" s="136">
        <f t="shared" si="69"/>
        <v>0</v>
      </c>
      <c r="AI173" s="51">
        <v>0.6381944444444444</v>
      </c>
      <c r="AJ173" s="51">
        <v>0.8284722222222222</v>
      </c>
      <c r="AK173" s="56">
        <f t="shared" si="81"/>
        <v>0.19027777777777777</v>
      </c>
      <c r="AL173" s="136">
        <f t="shared" si="70"/>
        <v>0</v>
      </c>
      <c r="AM173" s="51">
        <v>0.6395833333333333</v>
      </c>
      <c r="AN173" s="51">
        <v>0.14583333333333334</v>
      </c>
      <c r="AO173" s="56">
        <f>IF(AM173="-","-",IF(OR(AM173="",AN173=""),"",IF(AN173&gt;=AM173,AN173-AM173,AN173+24-AM173)))</f>
        <v>23.506249999999998</v>
      </c>
      <c r="AP173" s="51">
        <v>0.6395833333333333</v>
      </c>
      <c r="AQ173" s="51">
        <v>0.1451388888888889</v>
      </c>
      <c r="AR173" s="56">
        <f>IF(AP173="-","-",IF(OR(AP173="",AQ173=""),"",IF(AQ173&gt;=AP173,AQ173-AP173,AQ173+24-AP173)))</f>
        <v>23.505555555555553</v>
      </c>
      <c r="AS173" s="51">
        <v>0.6395833333333333</v>
      </c>
      <c r="AT173" s="51">
        <v>0.1451388888888889</v>
      </c>
      <c r="AU173" s="56">
        <f>IF(AS173="-","-",IF(OR(AS173="",AT173=""),"",IF(AT173&gt;=AS173,AT173-AS173,AT173+24-AS173)))</f>
        <v>23.505555555555553</v>
      </c>
      <c r="AV173" s="51"/>
      <c r="AW173" s="51"/>
      <c r="AX173" s="56">
        <f t="shared" si="84"/>
      </c>
      <c r="AY173" s="51">
        <v>0.638888888888889</v>
      </c>
      <c r="AZ173" s="51">
        <v>0.14583333333333334</v>
      </c>
      <c r="BA173" s="56">
        <f t="shared" si="85"/>
        <v>23.506944444444443</v>
      </c>
      <c r="BB173" s="51">
        <v>0.65625</v>
      </c>
      <c r="BC173" s="51">
        <v>0.8229166666666666</v>
      </c>
      <c r="BD173" s="56">
        <f t="shared" si="78"/>
        <v>0.16666666666666663</v>
      </c>
      <c r="BE173" s="136">
        <f t="shared" si="71"/>
        <v>0</v>
      </c>
      <c r="BF173" s="51">
        <v>0.65625</v>
      </c>
      <c r="BG173" s="51">
        <v>0.8229166666666666</v>
      </c>
      <c r="BH173" s="56">
        <f t="shared" si="79"/>
        <v>0.16666666666666663</v>
      </c>
      <c r="BI173" s="136">
        <f t="shared" si="72"/>
        <v>0</v>
      </c>
      <c r="BJ173" s="58">
        <v>7</v>
      </c>
      <c r="BK173" s="59">
        <v>0.008726851851851852</v>
      </c>
      <c r="BL173" s="59">
        <v>0.017037037037037038</v>
      </c>
      <c r="BM173" s="60">
        <f t="shared" si="73"/>
        <v>0.008310185185185186</v>
      </c>
      <c r="BN173" s="207" t="s">
        <v>884</v>
      </c>
      <c r="BO173" s="207" t="s">
        <v>885</v>
      </c>
      <c r="BP173" s="215" t="s">
        <v>886</v>
      </c>
      <c r="BQ173" s="44" t="s">
        <v>795</v>
      </c>
      <c r="BR173" s="44" t="s">
        <v>883</v>
      </c>
      <c r="BS173" s="44" t="s">
        <v>112</v>
      </c>
      <c r="BT173" s="44" t="s">
        <v>63</v>
      </c>
      <c r="BU173" s="44" t="s">
        <v>63</v>
      </c>
      <c r="BV173" s="44" t="s">
        <v>63</v>
      </c>
      <c r="BW173" s="44" t="s">
        <v>63</v>
      </c>
      <c r="BX173" s="44"/>
      <c r="BY173" s="53"/>
      <c r="BZ173" s="44"/>
      <c r="CA173" s="45"/>
      <c r="CB173" s="44" t="s">
        <v>102</v>
      </c>
      <c r="CC173" s="44" t="s">
        <v>63</v>
      </c>
      <c r="CD173" s="44" t="s">
        <v>63</v>
      </c>
      <c r="CE173" s="44" t="s">
        <v>131</v>
      </c>
      <c r="CF173" s="44" t="s">
        <v>63</v>
      </c>
      <c r="CG173" s="44" t="s">
        <v>63</v>
      </c>
      <c r="CH173" s="62" t="s">
        <v>887</v>
      </c>
    </row>
    <row r="174" spans="1:86" ht="13.5">
      <c r="A174" s="48">
        <v>8</v>
      </c>
      <c r="B174" s="45">
        <v>18</v>
      </c>
      <c r="C174" s="50" t="s">
        <v>74</v>
      </c>
      <c r="D174" s="51">
        <v>0.638888888888889</v>
      </c>
      <c r="E174" s="224">
        <v>40773</v>
      </c>
      <c r="F174" s="51">
        <v>0.8888888888888888</v>
      </c>
      <c r="G174" s="51">
        <v>0.25</v>
      </c>
      <c r="H174" s="52">
        <v>353</v>
      </c>
      <c r="I174" s="51">
        <v>0.6666666666666666</v>
      </c>
      <c r="J174" s="231">
        <v>40773</v>
      </c>
      <c r="K174" s="51">
        <v>0.8854166666666666</v>
      </c>
      <c r="L174" s="51">
        <v>0.21875</v>
      </c>
      <c r="M174" s="90">
        <v>0.6409722222222222</v>
      </c>
      <c r="N174" s="240">
        <v>40774</v>
      </c>
      <c r="O174" s="90">
        <v>0.14305555555555557</v>
      </c>
      <c r="P174" s="90">
        <v>0.5020833333333333</v>
      </c>
      <c r="Q174" s="51">
        <v>0.6409722222222222</v>
      </c>
      <c r="R174" s="224">
        <v>40774</v>
      </c>
      <c r="S174" s="51">
        <v>0.14305555555555557</v>
      </c>
      <c r="T174" s="51">
        <v>0.5020833333333333</v>
      </c>
      <c r="U174" s="51">
        <v>0.6409722222222222</v>
      </c>
      <c r="V174" s="224">
        <v>40774</v>
      </c>
      <c r="W174" s="51">
        <v>0.14305555555555557</v>
      </c>
      <c r="X174" s="51">
        <v>0.5020833333333333</v>
      </c>
      <c r="Y174" s="53">
        <v>0.638888888888889</v>
      </c>
      <c r="Z174" s="53">
        <v>0.14305555555555557</v>
      </c>
      <c r="AA174" s="53">
        <v>0.5041666666666667</v>
      </c>
      <c r="AB174" s="53">
        <v>0.7534722222222222</v>
      </c>
      <c r="AC174" s="53">
        <v>0.26805555555555555</v>
      </c>
      <c r="AD174" s="54">
        <v>0.5145833333333333</v>
      </c>
      <c r="AE174" s="64">
        <v>0.638888888888889</v>
      </c>
      <c r="AF174" s="51">
        <v>0.8888888888888888</v>
      </c>
      <c r="AG174" s="56">
        <v>0.25</v>
      </c>
      <c r="AH174" s="136">
        <v>0</v>
      </c>
      <c r="AI174" s="51">
        <v>0.6381944444444444</v>
      </c>
      <c r="AJ174" s="51">
        <v>0.8909722222222222</v>
      </c>
      <c r="AK174" s="56">
        <v>0.25277777777777777</v>
      </c>
      <c r="AL174" s="136">
        <v>0</v>
      </c>
      <c r="AM174" s="51">
        <v>0.6416666666666667</v>
      </c>
      <c r="AN174" s="51">
        <v>0.1423611111111111</v>
      </c>
      <c r="AO174" s="56">
        <v>0.5006944444444444</v>
      </c>
      <c r="AP174" s="51">
        <v>0.642361111111111</v>
      </c>
      <c r="AQ174" s="51">
        <v>0.1423611111111111</v>
      </c>
      <c r="AR174" s="56">
        <v>0.5</v>
      </c>
      <c r="AS174" s="51">
        <v>0.6416666666666667</v>
      </c>
      <c r="AT174" s="51">
        <v>0.14305555555555557</v>
      </c>
      <c r="AU174" s="56">
        <v>0.5013888888888889</v>
      </c>
      <c r="AV174" s="51"/>
      <c r="AW174" s="51"/>
      <c r="AX174" s="56"/>
      <c r="AY174" s="51">
        <v>0.638888888888889</v>
      </c>
      <c r="AZ174" s="51">
        <v>0.14375000000000002</v>
      </c>
      <c r="BA174" s="56">
        <v>0.5048611111111111</v>
      </c>
      <c r="BB174" s="51">
        <v>0.6666666666666666</v>
      </c>
      <c r="BC174" s="51">
        <v>0.8854166666666666</v>
      </c>
      <c r="BD174" s="56">
        <v>0.21875</v>
      </c>
      <c r="BE174" s="136">
        <v>0</v>
      </c>
      <c r="BF174" s="51">
        <v>0.6666666666666666</v>
      </c>
      <c r="BG174" s="51">
        <v>0.8854166666666666</v>
      </c>
      <c r="BH174" s="56">
        <v>0.21875</v>
      </c>
      <c r="BI174" s="136">
        <v>0</v>
      </c>
      <c r="BJ174" s="58">
        <v>8</v>
      </c>
      <c r="BK174" s="59">
        <v>0.017037037037037038</v>
      </c>
      <c r="BL174" s="59">
        <v>0.025300925925925925</v>
      </c>
      <c r="BM174" s="60">
        <v>0.008263888888888888</v>
      </c>
      <c r="BN174" s="207" t="s">
        <v>907</v>
      </c>
      <c r="BO174" s="207" t="s">
        <v>908</v>
      </c>
      <c r="BP174" s="215" t="s">
        <v>909</v>
      </c>
      <c r="BQ174" s="44" t="s">
        <v>66</v>
      </c>
      <c r="BR174" s="44" t="s">
        <v>66</v>
      </c>
      <c r="BS174" s="44" t="s">
        <v>910</v>
      </c>
      <c r="BT174" s="44" t="s">
        <v>63</v>
      </c>
      <c r="BU174" s="44" t="s">
        <v>63</v>
      </c>
      <c r="BV174" s="44" t="s">
        <v>63</v>
      </c>
      <c r="BW174" s="44" t="s">
        <v>63</v>
      </c>
      <c r="BX174" s="44"/>
      <c r="BY174" s="53"/>
      <c r="BZ174" s="44"/>
      <c r="CA174" s="45"/>
      <c r="CB174" s="44" t="s">
        <v>911</v>
      </c>
      <c r="CC174" s="44" t="s">
        <v>63</v>
      </c>
      <c r="CD174" s="44" t="s">
        <v>63</v>
      </c>
      <c r="CE174" s="44" t="s">
        <v>63</v>
      </c>
      <c r="CF174" s="44" t="s">
        <v>63</v>
      </c>
      <c r="CG174" s="44" t="s">
        <v>63</v>
      </c>
      <c r="CH174" s="62" t="s">
        <v>912</v>
      </c>
    </row>
    <row r="175" spans="1:86" ht="13.5">
      <c r="A175" s="48">
        <v>8</v>
      </c>
      <c r="B175" s="45">
        <v>19</v>
      </c>
      <c r="C175" s="50" t="s">
        <v>78</v>
      </c>
      <c r="D175" s="51">
        <v>0.6458333333333334</v>
      </c>
      <c r="E175" s="224">
        <v>40774</v>
      </c>
      <c r="F175" s="51">
        <v>0.9791666666666666</v>
      </c>
      <c r="G175" s="51">
        <v>0.3333333333333333</v>
      </c>
      <c r="H175" s="52">
        <v>470</v>
      </c>
      <c r="I175" s="51">
        <v>0.6666666666666666</v>
      </c>
      <c r="J175" s="231">
        <v>40774</v>
      </c>
      <c r="K175" s="51">
        <v>0.96875</v>
      </c>
      <c r="L175" s="51">
        <v>0.3020833333333333</v>
      </c>
      <c r="M175" s="90">
        <v>0.6430555555555556</v>
      </c>
      <c r="N175" s="240">
        <v>40775</v>
      </c>
      <c r="O175" s="90">
        <v>0.14097222222222222</v>
      </c>
      <c r="P175" s="90">
        <v>0.4979166666666666</v>
      </c>
      <c r="Q175" s="51">
        <v>0.6430555555555556</v>
      </c>
      <c r="R175" s="224">
        <v>40775</v>
      </c>
      <c r="S175" s="51">
        <v>0.14097222222222222</v>
      </c>
      <c r="T175" s="51">
        <v>0.4979166666666666</v>
      </c>
      <c r="U175" s="51">
        <v>0.6430555555555556</v>
      </c>
      <c r="V175" s="224">
        <v>40775</v>
      </c>
      <c r="W175" s="51">
        <v>0.14097222222222222</v>
      </c>
      <c r="X175" s="51">
        <v>0.4979166666666666</v>
      </c>
      <c r="Y175" s="53">
        <v>0.6430555555555556</v>
      </c>
      <c r="Z175" s="53">
        <v>0.14097222222222222</v>
      </c>
      <c r="AA175" s="53">
        <v>0.4979166666666666</v>
      </c>
      <c r="AB175" s="53">
        <v>0.7576388888888889</v>
      </c>
      <c r="AC175" s="53">
        <v>0.2659722222222222</v>
      </c>
      <c r="AD175" s="54">
        <v>0.5083333333333333</v>
      </c>
      <c r="AE175" s="64">
        <v>0.6458333333333334</v>
      </c>
      <c r="AF175" s="51">
        <v>0.9791666666666666</v>
      </c>
      <c r="AG175" s="56">
        <v>0.3333333333333333</v>
      </c>
      <c r="AH175" s="136">
        <v>0</v>
      </c>
      <c r="AI175" s="51">
        <v>0.6458333333333334</v>
      </c>
      <c r="AJ175" s="51">
        <v>0.9819444444444444</v>
      </c>
      <c r="AK175" s="56">
        <v>0.3361111111111111</v>
      </c>
      <c r="AL175" s="136">
        <v>0</v>
      </c>
      <c r="AM175" s="51">
        <v>0.6437499999999999</v>
      </c>
      <c r="AN175" s="51">
        <v>0.14027777777777778</v>
      </c>
      <c r="AO175" s="56">
        <v>0.49652777777777773</v>
      </c>
      <c r="AP175" s="51">
        <v>0.6444444444444445</v>
      </c>
      <c r="AQ175" s="51">
        <v>0.14027777777777778</v>
      </c>
      <c r="AR175" s="56">
        <v>0.49583333333333335</v>
      </c>
      <c r="AS175" s="51">
        <v>0.6444444444444445</v>
      </c>
      <c r="AT175" s="51">
        <v>0.14027777777777778</v>
      </c>
      <c r="AU175" s="56">
        <v>0.49583333333333335</v>
      </c>
      <c r="AV175" s="51"/>
      <c r="AW175" s="51"/>
      <c r="AX175" s="56"/>
      <c r="AY175" s="51">
        <v>0.642361111111111</v>
      </c>
      <c r="AZ175" s="51">
        <v>0.14097222222222222</v>
      </c>
      <c r="BA175" s="56">
        <v>0.4986111111111111</v>
      </c>
      <c r="BB175" s="51">
        <v>0.6666666666666666</v>
      </c>
      <c r="BC175" s="51">
        <v>0.96875</v>
      </c>
      <c r="BD175" s="56">
        <v>0.3020833333333333</v>
      </c>
      <c r="BE175" s="136">
        <v>0</v>
      </c>
      <c r="BF175" s="51">
        <v>0.6666666666666666</v>
      </c>
      <c r="BG175" s="51">
        <v>0.96875</v>
      </c>
      <c r="BH175" s="56">
        <v>0.3020833333333333</v>
      </c>
      <c r="BI175" s="136">
        <v>0</v>
      </c>
      <c r="BJ175" s="58">
        <v>8</v>
      </c>
      <c r="BK175" s="59">
        <v>0.025300925925925925</v>
      </c>
      <c r="BL175" s="59">
        <v>0.03347222222222222</v>
      </c>
      <c r="BM175" s="60">
        <v>0.008171296296296296</v>
      </c>
      <c r="BN175" s="207" t="s">
        <v>913</v>
      </c>
      <c r="BO175" s="207" t="s">
        <v>908</v>
      </c>
      <c r="BP175" s="215" t="s">
        <v>909</v>
      </c>
      <c r="BQ175" s="44" t="s">
        <v>66</v>
      </c>
      <c r="BR175" s="44" t="s">
        <v>66</v>
      </c>
      <c r="BS175" s="44" t="s">
        <v>911</v>
      </c>
      <c r="BT175" s="44" t="s">
        <v>63</v>
      </c>
      <c r="BU175" s="44" t="s">
        <v>63</v>
      </c>
      <c r="BV175" s="44" t="s">
        <v>63</v>
      </c>
      <c r="BW175" s="44" t="s">
        <v>63</v>
      </c>
      <c r="BX175" s="44"/>
      <c r="BY175" s="53"/>
      <c r="BZ175" s="44"/>
      <c r="CA175" s="45"/>
      <c r="CB175" s="44" t="s">
        <v>914</v>
      </c>
      <c r="CC175" s="44" t="s">
        <v>63</v>
      </c>
      <c r="CD175" s="44" t="s">
        <v>63</v>
      </c>
      <c r="CE175" s="44" t="s">
        <v>63</v>
      </c>
      <c r="CF175" s="44" t="s">
        <v>63</v>
      </c>
      <c r="CG175" s="44" t="s">
        <v>63</v>
      </c>
      <c r="CH175" s="62" t="s">
        <v>915</v>
      </c>
    </row>
    <row r="176" spans="1:86" ht="22.5">
      <c r="A176" s="48">
        <v>8</v>
      </c>
      <c r="B176" s="45">
        <v>20</v>
      </c>
      <c r="C176" s="50" t="s">
        <v>83</v>
      </c>
      <c r="D176" s="51">
        <v>0.6458333333333334</v>
      </c>
      <c r="E176" s="224">
        <v>40776</v>
      </c>
      <c r="F176" s="51">
        <v>0.08333333333333333</v>
      </c>
      <c r="G176" s="51">
        <v>0.4375</v>
      </c>
      <c r="H176" s="52">
        <v>617</v>
      </c>
      <c r="I176" s="51">
        <v>0.6666666666666666</v>
      </c>
      <c r="J176" s="231">
        <v>40776</v>
      </c>
      <c r="K176" s="51">
        <v>0.052083333333333336</v>
      </c>
      <c r="L176" s="51">
        <v>0.3854166666666667</v>
      </c>
      <c r="M176" s="90">
        <v>0.6458333333333334</v>
      </c>
      <c r="N176" s="240">
        <v>40776</v>
      </c>
      <c r="O176" s="90">
        <v>0.13819444444444443</v>
      </c>
      <c r="P176" s="90">
        <v>0.4923611111111111</v>
      </c>
      <c r="Q176" s="51">
        <v>0.6458333333333334</v>
      </c>
      <c r="R176" s="224">
        <v>40776</v>
      </c>
      <c r="S176" s="51">
        <v>0.13819444444444443</v>
      </c>
      <c r="T176" s="51">
        <v>0.4923611111111111</v>
      </c>
      <c r="U176" s="51">
        <v>0.6458333333333334</v>
      </c>
      <c r="V176" s="224">
        <v>40776</v>
      </c>
      <c r="W176" s="51">
        <v>0.13819444444444443</v>
      </c>
      <c r="X176" s="51">
        <v>0.4923611111111111</v>
      </c>
      <c r="Y176" s="53">
        <v>0.6458333333333334</v>
      </c>
      <c r="Z176" s="53">
        <v>0.13819444444444443</v>
      </c>
      <c r="AA176" s="53">
        <v>0.4923611111111111</v>
      </c>
      <c r="AB176" s="53">
        <v>0.7604166666666666</v>
      </c>
      <c r="AC176" s="53">
        <v>0.26319444444444445</v>
      </c>
      <c r="AD176" s="54">
        <v>0.5027777777777778</v>
      </c>
      <c r="AE176" s="64">
        <v>0.6458333333333334</v>
      </c>
      <c r="AF176" s="51">
        <v>0.08333333333333333</v>
      </c>
      <c r="AG176" s="56">
        <v>0.4375</v>
      </c>
      <c r="AH176" s="136">
        <v>0</v>
      </c>
      <c r="AI176" s="51">
        <v>0.6451388888888888</v>
      </c>
      <c r="AJ176" s="51">
        <v>0.08611111111111112</v>
      </c>
      <c r="AK176" s="56">
        <v>0.44097222222222227</v>
      </c>
      <c r="AL176" s="136">
        <v>0</v>
      </c>
      <c r="AM176" s="51">
        <v>0.6458333333333334</v>
      </c>
      <c r="AN176" s="51">
        <v>0.13749999999999998</v>
      </c>
      <c r="AO176" s="56">
        <v>0.4916666666666667</v>
      </c>
      <c r="AP176" s="51">
        <v>0.6833333333333332</v>
      </c>
      <c r="AQ176" s="51">
        <v>0.13749999999999998</v>
      </c>
      <c r="AR176" s="56">
        <v>0.45416666666666666</v>
      </c>
      <c r="AS176" s="51">
        <v>0.6465277777777778</v>
      </c>
      <c r="AT176" s="51">
        <v>0.13749999999999998</v>
      </c>
      <c r="AU176" s="56">
        <v>0.4909722222222222</v>
      </c>
      <c r="AV176" s="51"/>
      <c r="AW176" s="51"/>
      <c r="AX176" s="56"/>
      <c r="AY176" s="51">
        <v>0.6458333333333334</v>
      </c>
      <c r="AZ176" s="51">
        <v>0.13958333333333334</v>
      </c>
      <c r="BA176" s="56">
        <v>0.49374999999999997</v>
      </c>
      <c r="BB176" s="51">
        <v>0.6666666666666666</v>
      </c>
      <c r="BC176" s="51">
        <v>0.052083333333333336</v>
      </c>
      <c r="BD176" s="56">
        <v>0.3854166666666667</v>
      </c>
      <c r="BE176" s="136">
        <v>0</v>
      </c>
      <c r="BF176" s="51">
        <v>0.6666666666666666</v>
      </c>
      <c r="BG176" s="51">
        <v>0.052083333333333336</v>
      </c>
      <c r="BH176" s="56">
        <v>0.3854166666666667</v>
      </c>
      <c r="BI176" s="136">
        <v>0</v>
      </c>
      <c r="BJ176" s="58">
        <v>8</v>
      </c>
      <c r="BK176" s="59">
        <v>0.03347222222222222</v>
      </c>
      <c r="BL176" s="59">
        <v>0.0415625</v>
      </c>
      <c r="BM176" s="60">
        <v>0.008090277777777778</v>
      </c>
      <c r="BN176" s="207" t="s">
        <v>916</v>
      </c>
      <c r="BO176" s="207" t="s">
        <v>917</v>
      </c>
      <c r="BP176" s="215" t="s">
        <v>909</v>
      </c>
      <c r="BQ176" s="44" t="s">
        <v>66</v>
      </c>
      <c r="BR176" s="44" t="s">
        <v>66</v>
      </c>
      <c r="BS176" s="44" t="s">
        <v>158</v>
      </c>
      <c r="BT176" s="44" t="s">
        <v>63</v>
      </c>
      <c r="BU176" s="44" t="s">
        <v>63</v>
      </c>
      <c r="BV176" s="44" t="s">
        <v>63</v>
      </c>
      <c r="BW176" s="44" t="s">
        <v>63</v>
      </c>
      <c r="BX176" s="44"/>
      <c r="BY176" s="53"/>
      <c r="BZ176" s="44" t="s">
        <v>918</v>
      </c>
      <c r="CA176" s="45" t="s">
        <v>919</v>
      </c>
      <c r="CB176" s="44" t="s">
        <v>911</v>
      </c>
      <c r="CC176" s="44" t="s">
        <v>63</v>
      </c>
      <c r="CD176" s="44" t="s">
        <v>63</v>
      </c>
      <c r="CE176" s="44" t="s">
        <v>63</v>
      </c>
      <c r="CF176" s="44" t="s">
        <v>63</v>
      </c>
      <c r="CG176" s="44" t="s">
        <v>63</v>
      </c>
      <c r="CH176" s="62" t="s">
        <v>920</v>
      </c>
    </row>
    <row r="177" spans="1:86" ht="13.5">
      <c r="A177" s="48">
        <v>8</v>
      </c>
      <c r="B177" s="45">
        <v>21</v>
      </c>
      <c r="C177" s="50" t="s">
        <v>87</v>
      </c>
      <c r="D177" s="51">
        <v>0.6458333333333334</v>
      </c>
      <c r="E177" s="224">
        <v>40777</v>
      </c>
      <c r="F177" s="51">
        <v>0.125</v>
      </c>
      <c r="G177" s="51">
        <v>0.4791666666666667</v>
      </c>
      <c r="H177" s="52">
        <v>676</v>
      </c>
      <c r="I177" s="51">
        <v>0.6666666666666666</v>
      </c>
      <c r="J177" s="231">
        <v>40777</v>
      </c>
      <c r="K177" s="51">
        <v>0.125</v>
      </c>
      <c r="L177" s="51">
        <v>0.4583333333333333</v>
      </c>
      <c r="M177" s="90">
        <v>0.6486111111111111</v>
      </c>
      <c r="N177" s="240">
        <v>40777</v>
      </c>
      <c r="O177" s="90">
        <v>0.13541666666666666</v>
      </c>
      <c r="P177" s="90">
        <v>0.48680555555555555</v>
      </c>
      <c r="Q177" s="51">
        <v>0.6486111111111111</v>
      </c>
      <c r="R177" s="224">
        <v>40777</v>
      </c>
      <c r="S177" s="51">
        <v>0.13541666666666666</v>
      </c>
      <c r="T177" s="51">
        <v>0.48680555555555555</v>
      </c>
      <c r="U177" s="51">
        <v>0.6486111111111111</v>
      </c>
      <c r="V177" s="224">
        <v>40777</v>
      </c>
      <c r="W177" s="51">
        <v>0.13541666666666666</v>
      </c>
      <c r="X177" s="51">
        <v>0.48680555555555555</v>
      </c>
      <c r="Y177" s="53">
        <v>0.6458333333333334</v>
      </c>
      <c r="Z177" s="53">
        <v>0.13541666666666666</v>
      </c>
      <c r="AA177" s="53">
        <v>0.4895833333333333</v>
      </c>
      <c r="AB177" s="53">
        <v>0.7604166666666666</v>
      </c>
      <c r="AC177" s="53">
        <v>0.2604166666666667</v>
      </c>
      <c r="AD177" s="54">
        <v>0.5</v>
      </c>
      <c r="AE177" s="64">
        <v>0.6458333333333334</v>
      </c>
      <c r="AF177" s="51">
        <v>0.125</v>
      </c>
      <c r="AG177" s="56">
        <v>0.4791666666666667</v>
      </c>
      <c r="AH177" s="136">
        <v>0</v>
      </c>
      <c r="AI177" s="51">
        <v>0.6458333333333334</v>
      </c>
      <c r="AJ177" s="51">
        <v>0.12847222222222224</v>
      </c>
      <c r="AK177" s="56">
        <v>0.4826388888888889</v>
      </c>
      <c r="AL177" s="136">
        <v>0</v>
      </c>
      <c r="AM177" s="51">
        <v>0.6486111111111111</v>
      </c>
      <c r="AN177" s="51">
        <v>0.13472222222222222</v>
      </c>
      <c r="AO177" s="56">
        <v>0.4861111111111111</v>
      </c>
      <c r="AP177" s="51">
        <v>0.6486111111111111</v>
      </c>
      <c r="AQ177" s="51">
        <v>0.13472222222222222</v>
      </c>
      <c r="AR177" s="56">
        <v>0.4861111111111111</v>
      </c>
      <c r="AS177" s="51">
        <v>0.6486111111111111</v>
      </c>
      <c r="AT177" s="51">
        <v>0.13541666666666666</v>
      </c>
      <c r="AU177" s="56">
        <v>0.48680555555555555</v>
      </c>
      <c r="AV177" s="51"/>
      <c r="AW177" s="51"/>
      <c r="AX177" s="56"/>
      <c r="AY177" s="51">
        <v>0.6486111111111111</v>
      </c>
      <c r="AZ177" s="51">
        <v>0.13541666666666666</v>
      </c>
      <c r="BA177" s="56">
        <v>0.48680555555555555</v>
      </c>
      <c r="BB177" s="51">
        <v>0.6666666666666666</v>
      </c>
      <c r="BC177" s="51">
        <v>0.125</v>
      </c>
      <c r="BD177" s="56">
        <v>0.4583333333333333</v>
      </c>
      <c r="BE177" s="136">
        <v>0</v>
      </c>
      <c r="BF177" s="51">
        <v>0.6666666666666666</v>
      </c>
      <c r="BG177" s="51">
        <v>0.125</v>
      </c>
      <c r="BH177" s="56">
        <v>0.4583333333333333</v>
      </c>
      <c r="BI177" s="136">
        <v>0</v>
      </c>
      <c r="BJ177" s="58">
        <v>8</v>
      </c>
      <c r="BK177" s="59">
        <v>0.0415625</v>
      </c>
      <c r="BL177" s="59">
        <v>0.04953703703703704</v>
      </c>
      <c r="BM177" s="60">
        <v>0.007974537037037037</v>
      </c>
      <c r="BN177" s="207" t="s">
        <v>921</v>
      </c>
      <c r="BO177" s="207" t="s">
        <v>917</v>
      </c>
      <c r="BP177" s="215" t="s">
        <v>909</v>
      </c>
      <c r="BQ177" s="44" t="s">
        <v>66</v>
      </c>
      <c r="BR177" s="44" t="s">
        <v>66</v>
      </c>
      <c r="BS177" s="44" t="s">
        <v>911</v>
      </c>
      <c r="BT177" s="44" t="s">
        <v>63</v>
      </c>
      <c r="BU177" s="44" t="s">
        <v>63</v>
      </c>
      <c r="BV177" s="44" t="s">
        <v>63</v>
      </c>
      <c r="BW177" s="44" t="s">
        <v>63</v>
      </c>
      <c r="BX177" s="44"/>
      <c r="BY177" s="53"/>
      <c r="BZ177" s="44" t="s">
        <v>918</v>
      </c>
      <c r="CA177" s="45" t="s">
        <v>919</v>
      </c>
      <c r="CB177" s="44" t="s">
        <v>910</v>
      </c>
      <c r="CC177" s="44" t="s">
        <v>63</v>
      </c>
      <c r="CD177" s="44" t="s">
        <v>63</v>
      </c>
      <c r="CE177" s="44" t="s">
        <v>63</v>
      </c>
      <c r="CF177" s="44" t="s">
        <v>63</v>
      </c>
      <c r="CG177" s="44" t="s">
        <v>63</v>
      </c>
      <c r="CH177" s="62" t="s">
        <v>922</v>
      </c>
    </row>
    <row r="178" spans="1:88" ht="13.5">
      <c r="A178" s="48">
        <v>8</v>
      </c>
      <c r="B178" s="45">
        <v>22</v>
      </c>
      <c r="C178" s="50" t="s">
        <v>90</v>
      </c>
      <c r="D178" s="51">
        <v>0.6527777777777778</v>
      </c>
      <c r="E178" s="224">
        <v>40778</v>
      </c>
      <c r="F178" s="51">
        <v>0.13194444444444445</v>
      </c>
      <c r="G178" s="51">
        <v>0.4791666666666667</v>
      </c>
      <c r="H178" s="52">
        <v>676</v>
      </c>
      <c r="I178" s="51">
        <v>0.6666666666666666</v>
      </c>
      <c r="J178" s="231">
        <v>40778</v>
      </c>
      <c r="K178" s="51">
        <v>0.125</v>
      </c>
      <c r="L178" s="51">
        <v>0.4583333333333333</v>
      </c>
      <c r="M178" s="90">
        <v>0.6506944444444445</v>
      </c>
      <c r="N178" s="240">
        <v>40778</v>
      </c>
      <c r="O178" s="90">
        <v>0.13333333333333333</v>
      </c>
      <c r="P178" s="90">
        <v>0.4826388888888889</v>
      </c>
      <c r="Q178" s="51">
        <v>0.6506944444444445</v>
      </c>
      <c r="R178" s="224">
        <v>40778</v>
      </c>
      <c r="S178" s="51">
        <v>0.13333333333333333</v>
      </c>
      <c r="T178" s="51">
        <v>0.4826388888888889</v>
      </c>
      <c r="U178" s="51">
        <v>0.6506944444444445</v>
      </c>
      <c r="V178" s="224">
        <v>40778</v>
      </c>
      <c r="W178" s="51">
        <v>0.13333333333333333</v>
      </c>
      <c r="X178" s="51">
        <v>0.4826388888888889</v>
      </c>
      <c r="Y178" s="53">
        <v>0.6506944444444445</v>
      </c>
      <c r="Z178" s="53">
        <v>0.13333333333333333</v>
      </c>
      <c r="AA178" s="53">
        <v>0.4826388888888889</v>
      </c>
      <c r="AB178" s="53">
        <v>0.7652777777777778</v>
      </c>
      <c r="AC178" s="53">
        <v>0.25833333333333336</v>
      </c>
      <c r="AD178" s="54">
        <v>0.4930555555555556</v>
      </c>
      <c r="AE178" s="64">
        <v>0.6527777777777778</v>
      </c>
      <c r="AF178" s="51">
        <v>0.13194444444444445</v>
      </c>
      <c r="AG178" s="56">
        <v>0.4791666666666667</v>
      </c>
      <c r="AH178" s="136">
        <v>0</v>
      </c>
      <c r="AI178" s="51">
        <v>0.6520833333333333</v>
      </c>
      <c r="AJ178" s="51">
        <v>0.13472222222222222</v>
      </c>
      <c r="AK178" s="56">
        <v>0.4826388888888889</v>
      </c>
      <c r="AL178" s="136">
        <v>0</v>
      </c>
      <c r="AM178" s="51">
        <v>0.6506944444444445</v>
      </c>
      <c r="AN178" s="51">
        <v>0.1326388888888889</v>
      </c>
      <c r="AO178" s="56">
        <v>0.48194444444444445</v>
      </c>
      <c r="AP178" s="51">
        <v>0.6506944444444445</v>
      </c>
      <c r="AQ178" s="51">
        <v>0.13194444444444445</v>
      </c>
      <c r="AR178" s="56">
        <v>0.48125</v>
      </c>
      <c r="AS178" s="51">
        <v>0.6506944444444445</v>
      </c>
      <c r="AT178" s="51">
        <v>0.1326388888888889</v>
      </c>
      <c r="AU178" s="56">
        <v>0.48194444444444445</v>
      </c>
      <c r="AV178" s="51"/>
      <c r="AW178" s="51"/>
      <c r="AX178" s="56"/>
      <c r="AY178" s="51">
        <v>0.65</v>
      </c>
      <c r="AZ178" s="51">
        <v>0.13333333333333333</v>
      </c>
      <c r="BA178" s="56">
        <v>0.48333333333333334</v>
      </c>
      <c r="BB178" s="51">
        <v>0.6666666666666666</v>
      </c>
      <c r="BC178" s="51">
        <v>0.125</v>
      </c>
      <c r="BD178" s="56">
        <v>0.4583333333333333</v>
      </c>
      <c r="BE178" s="136">
        <v>0</v>
      </c>
      <c r="BF178" s="51">
        <v>0.6666666666666666</v>
      </c>
      <c r="BG178" s="51">
        <v>0.125</v>
      </c>
      <c r="BH178" s="56">
        <v>0.4583333333333333</v>
      </c>
      <c r="BI178" s="136">
        <v>0</v>
      </c>
      <c r="BJ178" s="58">
        <v>8</v>
      </c>
      <c r="BK178" s="59">
        <v>0.04953703703703704</v>
      </c>
      <c r="BL178" s="59">
        <v>0.057465277777777775</v>
      </c>
      <c r="BM178" s="60">
        <v>0.007928240740740741</v>
      </c>
      <c r="BN178" s="207" t="s">
        <v>923</v>
      </c>
      <c r="BO178" s="207" t="s">
        <v>917</v>
      </c>
      <c r="BP178" s="215" t="s">
        <v>909</v>
      </c>
      <c r="BQ178" s="44" t="s">
        <v>66</v>
      </c>
      <c r="BR178" s="44" t="s">
        <v>71</v>
      </c>
      <c r="BS178" s="44" t="s">
        <v>924</v>
      </c>
      <c r="BT178" s="44" t="s">
        <v>63</v>
      </c>
      <c r="BU178" s="44" t="s">
        <v>63</v>
      </c>
      <c r="BV178" s="44" t="s">
        <v>63</v>
      </c>
      <c r="BW178" s="44" t="s">
        <v>63</v>
      </c>
      <c r="BX178" s="44"/>
      <c r="BY178" s="53"/>
      <c r="BZ178" s="44" t="s">
        <v>918</v>
      </c>
      <c r="CA178" s="45" t="s">
        <v>86</v>
      </c>
      <c r="CB178" s="44" t="s">
        <v>910</v>
      </c>
      <c r="CC178" s="44" t="s">
        <v>63</v>
      </c>
      <c r="CD178" s="44" t="s">
        <v>63</v>
      </c>
      <c r="CE178" s="44" t="s">
        <v>63</v>
      </c>
      <c r="CF178" s="44" t="s">
        <v>63</v>
      </c>
      <c r="CG178" s="44" t="s">
        <v>63</v>
      </c>
      <c r="CH178" s="62"/>
      <c r="CJ178" s="65">
        <v>0.13125</v>
      </c>
    </row>
    <row r="179" spans="1:86" ht="13.5">
      <c r="A179" s="48">
        <v>8</v>
      </c>
      <c r="B179" s="45">
        <v>23</v>
      </c>
      <c r="C179" s="50" t="s">
        <v>57</v>
      </c>
      <c r="D179" s="51">
        <v>0.6527777777777778</v>
      </c>
      <c r="E179" s="224">
        <v>40779</v>
      </c>
      <c r="F179" s="51">
        <v>0.13194444444444445</v>
      </c>
      <c r="G179" s="51">
        <v>0.4791666666666667</v>
      </c>
      <c r="H179" s="52">
        <v>676</v>
      </c>
      <c r="I179" s="51">
        <v>0.6770833333333334</v>
      </c>
      <c r="J179" s="231">
        <v>40779</v>
      </c>
      <c r="K179" s="51">
        <v>0.125</v>
      </c>
      <c r="L179" s="51">
        <v>0.4479166666666667</v>
      </c>
      <c r="M179" s="90">
        <v>0.6527777777777778</v>
      </c>
      <c r="N179" s="240">
        <v>40779</v>
      </c>
      <c r="O179" s="90">
        <v>0.13055555555555556</v>
      </c>
      <c r="P179" s="90">
        <v>0.4777777777777778</v>
      </c>
      <c r="Q179" s="51">
        <v>0.6527777777777778</v>
      </c>
      <c r="R179" s="224">
        <v>40779</v>
      </c>
      <c r="S179" s="51">
        <v>0.13055555555555556</v>
      </c>
      <c r="T179" s="51">
        <v>0.4777777777777778</v>
      </c>
      <c r="U179" s="51">
        <v>0.6527777777777778</v>
      </c>
      <c r="V179" s="224">
        <v>40779</v>
      </c>
      <c r="W179" s="51">
        <v>0.13055555555555556</v>
      </c>
      <c r="X179" s="51">
        <v>0.4777777777777778</v>
      </c>
      <c r="Y179" s="53">
        <v>0.6527777777777778</v>
      </c>
      <c r="Z179" s="53">
        <v>0.13194444444444445</v>
      </c>
      <c r="AA179" s="53">
        <v>0.4791666666666667</v>
      </c>
      <c r="AB179" s="53">
        <v>0.7673611111111112</v>
      </c>
      <c r="AC179" s="53">
        <v>0.2569444444444445</v>
      </c>
      <c r="AD179" s="54">
        <v>0.4895833333333333</v>
      </c>
      <c r="AE179" s="64">
        <v>0.6527777777777778</v>
      </c>
      <c r="AF179" s="51">
        <v>0.13194444444444445</v>
      </c>
      <c r="AG179" s="56">
        <v>0.4791666666666667</v>
      </c>
      <c r="AH179" s="136">
        <v>0</v>
      </c>
      <c r="AI179" s="51">
        <v>0.6527777777777778</v>
      </c>
      <c r="AJ179" s="51">
        <v>0.13541666666666666</v>
      </c>
      <c r="AK179" s="56">
        <v>0.4826388888888889</v>
      </c>
      <c r="AL179" s="136">
        <v>0</v>
      </c>
      <c r="AM179" s="51">
        <v>0.6527777777777778</v>
      </c>
      <c r="AN179" s="51">
        <v>0.12986111111111112</v>
      </c>
      <c r="AO179" s="56">
        <v>0.4770833333333333</v>
      </c>
      <c r="AP179" s="51">
        <v>0.6534722222222222</v>
      </c>
      <c r="AQ179" s="51">
        <v>0.12986111111111112</v>
      </c>
      <c r="AR179" s="56">
        <v>0.4763888888888889</v>
      </c>
      <c r="AS179" s="51">
        <v>0.6534722222222222</v>
      </c>
      <c r="AT179" s="51">
        <v>0.12986111111111112</v>
      </c>
      <c r="AU179" s="56">
        <v>0.4763888888888889</v>
      </c>
      <c r="AV179" s="51"/>
      <c r="AW179" s="51"/>
      <c r="AX179" s="56"/>
      <c r="AY179" s="51">
        <v>0.6527777777777778</v>
      </c>
      <c r="AZ179" s="51">
        <v>0.13194444444444445</v>
      </c>
      <c r="BA179" s="56">
        <v>0.4791666666666667</v>
      </c>
      <c r="BB179" s="51">
        <v>0.6770833333333334</v>
      </c>
      <c r="BC179" s="51">
        <v>0.125</v>
      </c>
      <c r="BD179" s="56">
        <v>0.4479166666666667</v>
      </c>
      <c r="BE179" s="136">
        <v>0</v>
      </c>
      <c r="BF179" s="51">
        <v>0.6770833333333334</v>
      </c>
      <c r="BG179" s="51">
        <v>0.125</v>
      </c>
      <c r="BH179" s="56">
        <v>0.4479166666666667</v>
      </c>
      <c r="BI179" s="136">
        <v>0</v>
      </c>
      <c r="BJ179" s="58">
        <v>8</v>
      </c>
      <c r="BK179" s="59">
        <v>0.057465277777777775</v>
      </c>
      <c r="BL179" s="59">
        <v>0.0653125</v>
      </c>
      <c r="BM179" s="60">
        <v>0.007847222222222222</v>
      </c>
      <c r="BN179" s="207" t="s">
        <v>925</v>
      </c>
      <c r="BO179" s="207" t="s">
        <v>917</v>
      </c>
      <c r="BP179" s="215" t="s">
        <v>909</v>
      </c>
      <c r="BQ179" s="44" t="s">
        <v>66</v>
      </c>
      <c r="BR179" s="44" t="s">
        <v>66</v>
      </c>
      <c r="BS179" s="44" t="s">
        <v>911</v>
      </c>
      <c r="BT179" s="44" t="s">
        <v>63</v>
      </c>
      <c r="BU179" s="44" t="s">
        <v>63</v>
      </c>
      <c r="BV179" s="44" t="s">
        <v>63</v>
      </c>
      <c r="BW179" s="44" t="s">
        <v>63</v>
      </c>
      <c r="BX179" s="44" t="s">
        <v>64</v>
      </c>
      <c r="BY179" s="53">
        <v>0.015972222222222224</v>
      </c>
      <c r="BZ179" s="44" t="s">
        <v>918</v>
      </c>
      <c r="CA179" s="45" t="s">
        <v>66</v>
      </c>
      <c r="CB179" s="44" t="s">
        <v>924</v>
      </c>
      <c r="CC179" s="44" t="s">
        <v>63</v>
      </c>
      <c r="CD179" s="44" t="s">
        <v>63</v>
      </c>
      <c r="CE179" s="44" t="s">
        <v>63</v>
      </c>
      <c r="CF179" s="44" t="s">
        <v>63</v>
      </c>
      <c r="CG179" s="44" t="s">
        <v>63</v>
      </c>
      <c r="CH179" s="62" t="s">
        <v>922</v>
      </c>
    </row>
    <row r="180" spans="1:87" ht="13.5">
      <c r="A180" s="48">
        <v>8</v>
      </c>
      <c r="B180" s="45">
        <v>24</v>
      </c>
      <c r="C180" s="50" t="s">
        <v>67</v>
      </c>
      <c r="D180" s="51">
        <v>0.6527777777777778</v>
      </c>
      <c r="E180" s="224">
        <v>40780</v>
      </c>
      <c r="F180" s="51">
        <v>0.13194444444444445</v>
      </c>
      <c r="G180" s="51">
        <v>0.4791666666666667</v>
      </c>
      <c r="H180" s="52">
        <v>676</v>
      </c>
      <c r="I180" s="51">
        <v>0.6770833333333334</v>
      </c>
      <c r="J180" s="231">
        <v>40780</v>
      </c>
      <c r="K180" s="51">
        <v>0.11458333333333333</v>
      </c>
      <c r="L180" s="51">
        <v>0.4375</v>
      </c>
      <c r="M180" s="90">
        <v>0.6548611111111111</v>
      </c>
      <c r="N180" s="240">
        <v>40780</v>
      </c>
      <c r="O180" s="90">
        <v>0.1277777777777778</v>
      </c>
      <c r="P180" s="90">
        <v>0.47291666666666665</v>
      </c>
      <c r="Q180" s="51">
        <v>0.6548611111111111</v>
      </c>
      <c r="R180" s="224">
        <v>40780</v>
      </c>
      <c r="S180" s="51">
        <v>0.1277777777777778</v>
      </c>
      <c r="T180" s="51">
        <v>0.47291666666666665</v>
      </c>
      <c r="U180" s="51">
        <v>0.6548611111111111</v>
      </c>
      <c r="V180" s="224">
        <v>40780</v>
      </c>
      <c r="W180" s="51">
        <v>0.1277777777777778</v>
      </c>
      <c r="X180" s="51">
        <v>0.47291666666666665</v>
      </c>
      <c r="Y180" s="53">
        <v>0.6527777777777778</v>
      </c>
      <c r="Z180" s="53">
        <v>0.13194444444444445</v>
      </c>
      <c r="AA180" s="53">
        <v>0.4791666666666667</v>
      </c>
      <c r="AB180" s="53">
        <v>0.7673611111111112</v>
      </c>
      <c r="AC180" s="53">
        <v>0.2569444444444445</v>
      </c>
      <c r="AD180" s="54">
        <v>0.4895833333333333</v>
      </c>
      <c r="AE180" s="64">
        <v>0.6527777777777778</v>
      </c>
      <c r="AF180" s="51">
        <v>0.13194444444444445</v>
      </c>
      <c r="AG180" s="56">
        <v>0.4791666666666667</v>
      </c>
      <c r="AH180" s="136">
        <v>0</v>
      </c>
      <c r="AI180" s="51">
        <v>0.6527777777777778</v>
      </c>
      <c r="AJ180" s="51">
        <v>0.13541666666666666</v>
      </c>
      <c r="AK180" s="56">
        <v>0.4826388888888889</v>
      </c>
      <c r="AL180" s="136">
        <v>0</v>
      </c>
      <c r="AM180" s="51">
        <v>0.6548611111111111</v>
      </c>
      <c r="AN180" s="51">
        <v>0.12708333333333333</v>
      </c>
      <c r="AO180" s="56">
        <v>0.47222222222222227</v>
      </c>
      <c r="AP180" s="51">
        <v>0.6555555555555556</v>
      </c>
      <c r="AQ180" s="51">
        <v>0.12708333333333333</v>
      </c>
      <c r="AR180" s="56">
        <v>0.47152777777777777</v>
      </c>
      <c r="AS180" s="51">
        <v>0.6555555555555556</v>
      </c>
      <c r="AT180" s="51">
        <v>0.12708333333333333</v>
      </c>
      <c r="AU180" s="56">
        <v>0.47152777777777777</v>
      </c>
      <c r="AV180" s="51"/>
      <c r="AW180" s="51"/>
      <c r="AX180" s="56"/>
      <c r="AY180" s="51">
        <v>0.6548611111111111</v>
      </c>
      <c r="AZ180" s="51">
        <v>0.13194444444444445</v>
      </c>
      <c r="BA180" s="56">
        <v>0.4770833333333333</v>
      </c>
      <c r="BB180" s="51">
        <v>0.6770833333333334</v>
      </c>
      <c r="BC180" s="51">
        <v>0.11458333333333333</v>
      </c>
      <c r="BD180" s="56">
        <v>0.4375</v>
      </c>
      <c r="BE180" s="136">
        <v>0</v>
      </c>
      <c r="BF180" s="51">
        <v>0.6770833333333334</v>
      </c>
      <c r="BG180" s="51">
        <v>0.11458333333333333</v>
      </c>
      <c r="BH180" s="56">
        <v>0.4375</v>
      </c>
      <c r="BI180" s="136">
        <v>0</v>
      </c>
      <c r="BJ180" s="58">
        <v>8</v>
      </c>
      <c r="BK180" s="59">
        <v>0.0653125</v>
      </c>
      <c r="BL180" s="59">
        <v>0.07313657407407408</v>
      </c>
      <c r="BM180" s="60">
        <v>0.007824074074074075</v>
      </c>
      <c r="BN180" s="207" t="s">
        <v>926</v>
      </c>
      <c r="BO180" s="207" t="s">
        <v>917</v>
      </c>
      <c r="BP180" s="215" t="s">
        <v>909</v>
      </c>
      <c r="BQ180" s="44" t="s">
        <v>66</v>
      </c>
      <c r="BR180" s="44" t="s">
        <v>66</v>
      </c>
      <c r="BS180" s="44" t="s">
        <v>924</v>
      </c>
      <c r="BT180" s="44" t="s">
        <v>63</v>
      </c>
      <c r="BU180" s="44" t="s">
        <v>63</v>
      </c>
      <c r="BV180" s="44" t="s">
        <v>63</v>
      </c>
      <c r="BW180" s="44" t="s">
        <v>63</v>
      </c>
      <c r="BX180" s="44"/>
      <c r="BY180" s="53"/>
      <c r="BZ180" s="44" t="s">
        <v>927</v>
      </c>
      <c r="CA180" s="45" t="s">
        <v>66</v>
      </c>
      <c r="CB180" s="44" t="s">
        <v>924</v>
      </c>
      <c r="CC180" s="44" t="s">
        <v>63</v>
      </c>
      <c r="CD180" s="44" t="s">
        <v>63</v>
      </c>
      <c r="CE180" s="44" t="s">
        <v>63</v>
      </c>
      <c r="CF180" s="44" t="s">
        <v>63</v>
      </c>
      <c r="CG180" s="44" t="s">
        <v>63</v>
      </c>
      <c r="CH180" s="62" t="s">
        <v>922</v>
      </c>
      <c r="CI180" s="65">
        <v>0.6840277777777778</v>
      </c>
    </row>
    <row r="181" spans="1:86" ht="13.5">
      <c r="A181" s="48">
        <v>8</v>
      </c>
      <c r="B181" s="45">
        <v>25</v>
      </c>
      <c r="C181" s="50" t="s">
        <v>74</v>
      </c>
      <c r="D181" s="51">
        <v>0.6597222222222222</v>
      </c>
      <c r="E181" s="224">
        <v>40781</v>
      </c>
      <c r="F181" s="51">
        <v>0.11805555555555557</v>
      </c>
      <c r="G181" s="51">
        <v>0.4583333333333333</v>
      </c>
      <c r="H181" s="52">
        <v>647</v>
      </c>
      <c r="I181" s="51">
        <v>0.6770833333333334</v>
      </c>
      <c r="J181" s="231">
        <v>40781</v>
      </c>
      <c r="K181" s="51">
        <v>0.11458333333333333</v>
      </c>
      <c r="L181" s="51">
        <v>0.4375</v>
      </c>
      <c r="M181" s="90">
        <v>0.6576388888888889</v>
      </c>
      <c r="N181" s="240">
        <v>40781</v>
      </c>
      <c r="O181" s="90">
        <v>0.125</v>
      </c>
      <c r="P181" s="90">
        <v>0.4673611111111111</v>
      </c>
      <c r="Q181" s="51">
        <v>0.6576388888888889</v>
      </c>
      <c r="R181" s="224">
        <v>40781</v>
      </c>
      <c r="S181" s="51">
        <v>0.125</v>
      </c>
      <c r="T181" s="51">
        <v>0.4673611111111111</v>
      </c>
      <c r="U181" s="51">
        <v>0.6576388888888889</v>
      </c>
      <c r="V181" s="224">
        <v>40781</v>
      </c>
      <c r="W181" s="51">
        <v>0.125</v>
      </c>
      <c r="X181" s="51">
        <v>0.4673611111111111</v>
      </c>
      <c r="Y181" s="53">
        <v>0.6576388888888889</v>
      </c>
      <c r="Z181" s="53">
        <v>0.125</v>
      </c>
      <c r="AA181" s="53">
        <v>0.4673611111111111</v>
      </c>
      <c r="AB181" s="53">
        <v>0.7722222222222223</v>
      </c>
      <c r="AC181" s="53">
        <v>0.25</v>
      </c>
      <c r="AD181" s="54">
        <v>0.4777777777777778</v>
      </c>
      <c r="AE181" s="64">
        <v>0.6597222222222222</v>
      </c>
      <c r="AF181" s="51">
        <v>0.09236111111111112</v>
      </c>
      <c r="AG181" s="56">
        <v>0.43263888888888885</v>
      </c>
      <c r="AH181" s="136">
        <v>0</v>
      </c>
      <c r="AI181" s="51">
        <v>0.6597222222222222</v>
      </c>
      <c r="AJ181" s="51">
        <v>0.12152777777777778</v>
      </c>
      <c r="AK181" s="56">
        <v>0.4618055555555556</v>
      </c>
      <c r="AL181" s="136">
        <v>0</v>
      </c>
      <c r="AM181" s="51">
        <v>0.6576388888888889</v>
      </c>
      <c r="AN181" s="51">
        <v>0.09305555555555556</v>
      </c>
      <c r="AO181" s="56">
        <v>0.4354166666666666</v>
      </c>
      <c r="AP181" s="51">
        <v>0.6576388888888889</v>
      </c>
      <c r="AQ181" s="51">
        <v>0.09375</v>
      </c>
      <c r="AR181" s="56">
        <v>0.4361111111111111</v>
      </c>
      <c r="AS181" s="51">
        <v>0.6576388888888889</v>
      </c>
      <c r="AT181" s="51">
        <v>0.09375</v>
      </c>
      <c r="AU181" s="56">
        <v>0.4361111111111111</v>
      </c>
      <c r="AV181" s="51"/>
      <c r="AW181" s="51"/>
      <c r="AX181" s="56"/>
      <c r="AY181" s="51">
        <v>0.6576388888888889</v>
      </c>
      <c r="AZ181" s="51">
        <v>0.09375</v>
      </c>
      <c r="BA181" s="56">
        <v>0.4361111111111111</v>
      </c>
      <c r="BB181" s="51">
        <v>0.6770833333333334</v>
      </c>
      <c r="BC181" s="51">
        <v>0.09236111111111112</v>
      </c>
      <c r="BD181" s="56">
        <v>0.4152777777777778</v>
      </c>
      <c r="BE181" s="136">
        <v>0.5</v>
      </c>
      <c r="BF181" s="51">
        <v>0.6770833333333334</v>
      </c>
      <c r="BG181" s="51">
        <v>0.09236111111111112</v>
      </c>
      <c r="BH181" s="56">
        <v>0.4152777777777778</v>
      </c>
      <c r="BI181" s="136">
        <v>0.5</v>
      </c>
      <c r="BJ181" s="58">
        <v>8</v>
      </c>
      <c r="BK181" s="59">
        <v>0.07313657407407408</v>
      </c>
      <c r="BL181" s="59">
        <v>0.0803125</v>
      </c>
      <c r="BM181" s="60">
        <v>0.007175925925925926</v>
      </c>
      <c r="BN181" s="207" t="s">
        <v>928</v>
      </c>
      <c r="BO181" s="207" t="s">
        <v>917</v>
      </c>
      <c r="BP181" s="215" t="s">
        <v>909</v>
      </c>
      <c r="BQ181" s="44" t="s">
        <v>66</v>
      </c>
      <c r="BR181" s="44" t="s">
        <v>66</v>
      </c>
      <c r="BS181" s="44" t="s">
        <v>910</v>
      </c>
      <c r="BT181" s="44" t="s">
        <v>63</v>
      </c>
      <c r="BU181" s="44" t="s">
        <v>63</v>
      </c>
      <c r="BV181" s="44" t="s">
        <v>63</v>
      </c>
      <c r="BW181" s="44" t="s">
        <v>63</v>
      </c>
      <c r="BX181" s="44"/>
      <c r="BY181" s="53"/>
      <c r="BZ181" s="44" t="s">
        <v>918</v>
      </c>
      <c r="CA181" s="45" t="s">
        <v>86</v>
      </c>
      <c r="CB181" s="44" t="s">
        <v>929</v>
      </c>
      <c r="CC181" s="44" t="s">
        <v>63</v>
      </c>
      <c r="CD181" s="44" t="s">
        <v>63</v>
      </c>
      <c r="CE181" s="44" t="s">
        <v>63</v>
      </c>
      <c r="CF181" s="44" t="s">
        <v>63</v>
      </c>
      <c r="CG181" s="44" t="s">
        <v>63</v>
      </c>
      <c r="CH181" s="62" t="s">
        <v>930</v>
      </c>
    </row>
    <row r="182" spans="1:86" ht="13.5">
      <c r="A182" s="48">
        <v>8</v>
      </c>
      <c r="B182" s="45">
        <v>26</v>
      </c>
      <c r="C182" s="50" t="s">
        <v>78</v>
      </c>
      <c r="D182" s="51">
        <v>0.6597222222222222</v>
      </c>
      <c r="E182" s="224">
        <v>40782</v>
      </c>
      <c r="F182" s="51">
        <v>0.11805555555555557</v>
      </c>
      <c r="G182" s="51">
        <v>0.4583333333333333</v>
      </c>
      <c r="H182" s="52">
        <v>647</v>
      </c>
      <c r="I182" s="51">
        <v>0.6770833333333334</v>
      </c>
      <c r="J182" s="231">
        <v>40782</v>
      </c>
      <c r="K182" s="51">
        <v>0.11458333333333333</v>
      </c>
      <c r="L182" s="51">
        <v>0.4375</v>
      </c>
      <c r="M182" s="90">
        <v>0.6597222222222222</v>
      </c>
      <c r="N182" s="240">
        <v>40782</v>
      </c>
      <c r="O182" s="90">
        <v>0.12222222222222223</v>
      </c>
      <c r="P182" s="90">
        <v>0.46249999999999997</v>
      </c>
      <c r="Q182" s="51">
        <v>0.6597222222222222</v>
      </c>
      <c r="R182" s="224">
        <v>40782</v>
      </c>
      <c r="S182" s="51">
        <v>0.12222222222222223</v>
      </c>
      <c r="T182" s="51">
        <v>0.46249999999999997</v>
      </c>
      <c r="U182" s="51">
        <v>0.6597222222222222</v>
      </c>
      <c r="V182" s="224">
        <v>40782</v>
      </c>
      <c r="W182" s="51">
        <v>0.12222222222222223</v>
      </c>
      <c r="X182" s="51">
        <v>0.46249999999999997</v>
      </c>
      <c r="Y182" s="53">
        <v>0.6597222222222222</v>
      </c>
      <c r="Z182" s="53">
        <v>0.12222222222222223</v>
      </c>
      <c r="AA182" s="53">
        <v>0.46249999999999997</v>
      </c>
      <c r="AB182" s="53">
        <v>0.7743055555555555</v>
      </c>
      <c r="AC182" s="53">
        <v>0.24722222222222223</v>
      </c>
      <c r="AD182" s="54">
        <v>0.47291666666666665</v>
      </c>
      <c r="AE182" s="64">
        <v>0.6597222222222222</v>
      </c>
      <c r="AF182" s="51">
        <v>0.11805555555555557</v>
      </c>
      <c r="AG182" s="56">
        <v>0.4583333333333333</v>
      </c>
      <c r="AH182" s="136">
        <v>0</v>
      </c>
      <c r="AI182" s="51">
        <v>0.6590277777777778</v>
      </c>
      <c r="AJ182" s="51">
        <v>0.12152777777777778</v>
      </c>
      <c r="AK182" s="56">
        <v>0.46249999999999997</v>
      </c>
      <c r="AL182" s="136">
        <v>0</v>
      </c>
      <c r="AM182" s="51">
        <v>0.6597222222222222</v>
      </c>
      <c r="AN182" s="51">
        <v>0.12152777777777778</v>
      </c>
      <c r="AO182" s="56">
        <v>0.4618055555555556</v>
      </c>
      <c r="AP182" s="51">
        <v>0.6604166666666667</v>
      </c>
      <c r="AQ182" s="51">
        <v>0.12152777777777778</v>
      </c>
      <c r="AR182" s="56">
        <v>0.4611111111111111</v>
      </c>
      <c r="AS182" s="51">
        <v>0.6597222222222222</v>
      </c>
      <c r="AT182" s="51">
        <v>0.12152777777777778</v>
      </c>
      <c r="AU182" s="56">
        <v>0.4618055555555556</v>
      </c>
      <c r="AV182" s="51"/>
      <c r="AW182" s="51"/>
      <c r="AX182" s="56"/>
      <c r="AY182" s="51">
        <v>0.6597222222222222</v>
      </c>
      <c r="AZ182" s="51">
        <v>0.12430555555555556</v>
      </c>
      <c r="BA182" s="56">
        <v>0.46458333333333335</v>
      </c>
      <c r="BB182" s="51">
        <v>0.6770833333333334</v>
      </c>
      <c r="BC182" s="51">
        <v>0.11458333333333333</v>
      </c>
      <c r="BD182" s="56">
        <v>0.4375</v>
      </c>
      <c r="BE182" s="136">
        <v>0</v>
      </c>
      <c r="BF182" s="51">
        <v>0.6770833333333334</v>
      </c>
      <c r="BG182" s="51">
        <v>0.11458333333333333</v>
      </c>
      <c r="BH182" s="56">
        <v>0.4375</v>
      </c>
      <c r="BI182" s="136">
        <v>0</v>
      </c>
      <c r="BJ182" s="58">
        <v>8</v>
      </c>
      <c r="BK182" s="59">
        <v>0.0803125</v>
      </c>
      <c r="BL182" s="59">
        <v>0.08792824074074074</v>
      </c>
      <c r="BM182" s="60">
        <v>0.0076157407407407415</v>
      </c>
      <c r="BN182" s="207" t="s">
        <v>931</v>
      </c>
      <c r="BO182" s="207" t="s">
        <v>917</v>
      </c>
      <c r="BP182" s="215" t="s">
        <v>909</v>
      </c>
      <c r="BQ182" s="44" t="s">
        <v>66</v>
      </c>
      <c r="BR182" s="44" t="s">
        <v>66</v>
      </c>
      <c r="BS182" s="44" t="s">
        <v>910</v>
      </c>
      <c r="BT182" s="44" t="s">
        <v>63</v>
      </c>
      <c r="BU182" s="44" t="s">
        <v>63</v>
      </c>
      <c r="BV182" s="44" t="s">
        <v>63</v>
      </c>
      <c r="BW182" s="44" t="s">
        <v>63</v>
      </c>
      <c r="BX182" s="44"/>
      <c r="BY182" s="53"/>
      <c r="BZ182" s="44" t="s">
        <v>918</v>
      </c>
      <c r="CA182" s="45" t="s">
        <v>86</v>
      </c>
      <c r="CB182" s="44" t="s">
        <v>924</v>
      </c>
      <c r="CC182" s="44" t="s">
        <v>63</v>
      </c>
      <c r="CD182" s="44" t="s">
        <v>63</v>
      </c>
      <c r="CE182" s="44" t="s">
        <v>63</v>
      </c>
      <c r="CF182" s="44" t="s">
        <v>63</v>
      </c>
      <c r="CG182" s="44" t="s">
        <v>63</v>
      </c>
      <c r="CH182" s="62"/>
    </row>
    <row r="183" spans="1:86" ht="13.5">
      <c r="A183" s="48">
        <v>8</v>
      </c>
      <c r="B183" s="45">
        <v>27</v>
      </c>
      <c r="C183" s="50" t="s">
        <v>83</v>
      </c>
      <c r="D183" s="51">
        <v>0.6597222222222222</v>
      </c>
      <c r="E183" s="224">
        <v>40783</v>
      </c>
      <c r="F183" s="51">
        <v>0.11805555555555557</v>
      </c>
      <c r="G183" s="51">
        <v>0.4583333333333333</v>
      </c>
      <c r="H183" s="52">
        <v>647</v>
      </c>
      <c r="I183" s="51">
        <v>0.6875</v>
      </c>
      <c r="J183" s="231">
        <v>40783</v>
      </c>
      <c r="K183" s="51">
        <v>0.10416666666666667</v>
      </c>
      <c r="L183" s="51">
        <v>0.4166666666666667</v>
      </c>
      <c r="M183" s="90">
        <v>0.6618055555555555</v>
      </c>
      <c r="N183" s="240">
        <v>40783</v>
      </c>
      <c r="O183" s="90">
        <v>0.11944444444444445</v>
      </c>
      <c r="P183" s="90">
        <v>0.4576388888888889</v>
      </c>
      <c r="Q183" s="51">
        <v>0.6618055555555555</v>
      </c>
      <c r="R183" s="224">
        <v>40783</v>
      </c>
      <c r="S183" s="51">
        <v>0.11944444444444445</v>
      </c>
      <c r="T183" s="51">
        <v>0.4576388888888889</v>
      </c>
      <c r="U183" s="51">
        <v>0.6618055555555555</v>
      </c>
      <c r="V183" s="224">
        <v>40783</v>
      </c>
      <c r="W183" s="51">
        <v>0.11944444444444445</v>
      </c>
      <c r="X183" s="51">
        <v>0.4576388888888889</v>
      </c>
      <c r="Y183" s="53">
        <v>0.6597222222222222</v>
      </c>
      <c r="Z183" s="53">
        <v>0.11944444444444445</v>
      </c>
      <c r="AA183" s="53">
        <v>0.4597222222222222</v>
      </c>
      <c r="AB183" s="53">
        <v>0.7743055555555555</v>
      </c>
      <c r="AC183" s="53">
        <v>0.24444444444444446</v>
      </c>
      <c r="AD183" s="54">
        <v>0.4701388888888889</v>
      </c>
      <c r="AE183" s="64">
        <v>0.6597222222222222</v>
      </c>
      <c r="AF183" s="51">
        <v>0.11805555555555557</v>
      </c>
      <c r="AG183" s="56">
        <v>0.4583333333333333</v>
      </c>
      <c r="AH183" s="136">
        <v>0</v>
      </c>
      <c r="AI183" s="51">
        <v>0.6590277777777778</v>
      </c>
      <c r="AJ183" s="51">
        <v>0.12083333333333333</v>
      </c>
      <c r="AK183" s="56">
        <v>0.4618055555555556</v>
      </c>
      <c r="AL183" s="136">
        <v>0</v>
      </c>
      <c r="AM183" s="51">
        <v>0.6618055555555555</v>
      </c>
      <c r="AN183" s="51">
        <v>0.11875000000000001</v>
      </c>
      <c r="AO183" s="56">
        <v>0.45694444444444443</v>
      </c>
      <c r="AP183" s="51">
        <v>0.6625</v>
      </c>
      <c r="AQ183" s="51">
        <v>0.11875000000000001</v>
      </c>
      <c r="AR183" s="56">
        <v>0.45625</v>
      </c>
      <c r="AS183" s="51">
        <v>0.6625</v>
      </c>
      <c r="AT183" s="51">
        <v>0.11944444444444445</v>
      </c>
      <c r="AU183" s="56">
        <v>0.45694444444444443</v>
      </c>
      <c r="AV183" s="51"/>
      <c r="AW183" s="51"/>
      <c r="AX183" s="56"/>
      <c r="AY183" s="51">
        <v>0.6597222222222222</v>
      </c>
      <c r="AZ183" s="51">
        <v>0.11944444444444445</v>
      </c>
      <c r="BA183" s="56">
        <v>0.4597222222222222</v>
      </c>
      <c r="BB183" s="51">
        <v>0.6875</v>
      </c>
      <c r="BC183" s="51">
        <v>0.10416666666666667</v>
      </c>
      <c r="BD183" s="56">
        <v>0.4166666666666667</v>
      </c>
      <c r="BE183" s="136">
        <v>0</v>
      </c>
      <c r="BF183" s="51">
        <v>0.6875</v>
      </c>
      <c r="BG183" s="51">
        <v>0.10416666666666667</v>
      </c>
      <c r="BH183" s="56">
        <v>0.4166666666666667</v>
      </c>
      <c r="BI183" s="136">
        <v>0</v>
      </c>
      <c r="BJ183" s="58">
        <v>8</v>
      </c>
      <c r="BK183" s="59">
        <v>0.08792824074074074</v>
      </c>
      <c r="BL183" s="59">
        <v>0.09547453703703705</v>
      </c>
      <c r="BM183" s="60">
        <v>0.007546296296296297</v>
      </c>
      <c r="BN183" s="207" t="s">
        <v>932</v>
      </c>
      <c r="BO183" s="207" t="s">
        <v>917</v>
      </c>
      <c r="BP183" s="215" t="s">
        <v>909</v>
      </c>
      <c r="BQ183" s="44" t="s">
        <v>66</v>
      </c>
      <c r="BR183" s="44" t="s">
        <v>66</v>
      </c>
      <c r="BS183" s="44" t="s">
        <v>911</v>
      </c>
      <c r="BT183" s="44" t="s">
        <v>63</v>
      </c>
      <c r="BU183" s="44" t="s">
        <v>63</v>
      </c>
      <c r="BV183" s="44" t="s">
        <v>63</v>
      </c>
      <c r="BW183" s="44" t="s">
        <v>63</v>
      </c>
      <c r="BX183" s="44"/>
      <c r="BY183" s="53"/>
      <c r="BZ183" s="44" t="s">
        <v>918</v>
      </c>
      <c r="CA183" s="45" t="s">
        <v>66</v>
      </c>
      <c r="CB183" s="44" t="s">
        <v>924</v>
      </c>
      <c r="CC183" s="44" t="s">
        <v>63</v>
      </c>
      <c r="CD183" s="44" t="s">
        <v>63</v>
      </c>
      <c r="CE183" s="44" t="s">
        <v>63</v>
      </c>
      <c r="CF183" s="44" t="s">
        <v>63</v>
      </c>
      <c r="CG183" s="44" t="s">
        <v>63</v>
      </c>
      <c r="CH183" s="62"/>
    </row>
    <row r="184" spans="1:88" ht="22.5">
      <c r="A184" s="48">
        <v>8</v>
      </c>
      <c r="B184" s="45">
        <v>28</v>
      </c>
      <c r="C184" s="50" t="s">
        <v>87</v>
      </c>
      <c r="D184" s="51">
        <v>0.6666666666666666</v>
      </c>
      <c r="E184" s="224">
        <v>40784</v>
      </c>
      <c r="F184" s="51">
        <v>0.10416666666666667</v>
      </c>
      <c r="G184" s="51">
        <v>0.4375</v>
      </c>
      <c r="H184" s="52">
        <v>617</v>
      </c>
      <c r="I184" s="51">
        <v>0.6875</v>
      </c>
      <c r="J184" s="231">
        <v>40784</v>
      </c>
      <c r="K184" s="51">
        <v>0.10416666666666667</v>
      </c>
      <c r="L184" s="51">
        <v>0.4166666666666667</v>
      </c>
      <c r="M184" s="90">
        <v>0.6645833333333333</v>
      </c>
      <c r="N184" s="240">
        <v>40784</v>
      </c>
      <c r="O184" s="90">
        <v>0.11666666666666665</v>
      </c>
      <c r="P184" s="90">
        <v>0.45208333333333334</v>
      </c>
      <c r="Q184" s="51">
        <v>0.6645833333333333</v>
      </c>
      <c r="R184" s="224">
        <v>40784</v>
      </c>
      <c r="S184" s="51">
        <v>0.11666666666666665</v>
      </c>
      <c r="T184" s="51">
        <v>0.45208333333333334</v>
      </c>
      <c r="U184" s="51">
        <v>0.6645833333333333</v>
      </c>
      <c r="V184" s="224">
        <v>40784</v>
      </c>
      <c r="W184" s="51">
        <v>0.11666666666666665</v>
      </c>
      <c r="X184" s="51">
        <v>0.45208333333333334</v>
      </c>
      <c r="Y184" s="53">
        <v>0.6645833333333333</v>
      </c>
      <c r="Z184" s="53">
        <v>0.11666666666666665</v>
      </c>
      <c r="AA184" s="53">
        <v>0.45208333333333334</v>
      </c>
      <c r="AB184" s="53">
        <v>0.7791666666666667</v>
      </c>
      <c r="AC184" s="53">
        <v>0.24166666666666667</v>
      </c>
      <c r="AD184" s="54">
        <v>0.46249999999999997</v>
      </c>
      <c r="AE184" s="64">
        <v>0.6666666666666666</v>
      </c>
      <c r="AF184" s="51">
        <v>0.10416666666666667</v>
      </c>
      <c r="AG184" s="56">
        <v>0.4375</v>
      </c>
      <c r="AH184" s="136">
        <v>0</v>
      </c>
      <c r="AI184" s="51">
        <v>0.6659722222222222</v>
      </c>
      <c r="AJ184" s="51">
        <v>0.10625</v>
      </c>
      <c r="AK184" s="56">
        <v>0.44027777777777777</v>
      </c>
      <c r="AL184" s="136">
        <v>0</v>
      </c>
      <c r="AM184" s="51">
        <v>0.6645833333333333</v>
      </c>
      <c r="AN184" s="51">
        <v>0.11597222222222221</v>
      </c>
      <c r="AO184" s="56">
        <v>0.4513888888888889</v>
      </c>
      <c r="AP184" s="51">
        <v>0.6645833333333333</v>
      </c>
      <c r="AQ184" s="51">
        <v>0.11597222222222221</v>
      </c>
      <c r="AR184" s="56">
        <v>0.4513888888888889</v>
      </c>
      <c r="AS184" s="51">
        <v>0.6645833333333333</v>
      </c>
      <c r="AT184" s="51">
        <v>0.11666666666666665</v>
      </c>
      <c r="AU184" s="56">
        <v>0.45208333333333334</v>
      </c>
      <c r="AV184" s="51"/>
      <c r="AW184" s="51"/>
      <c r="AX184" s="56"/>
      <c r="AY184" s="51">
        <v>0.6645833333333333</v>
      </c>
      <c r="AZ184" s="51">
        <v>0.12222222222222223</v>
      </c>
      <c r="BA184" s="56">
        <v>0.4576388888888889</v>
      </c>
      <c r="BB184" s="51">
        <v>0.6875</v>
      </c>
      <c r="BC184" s="51">
        <v>0.10416666666666667</v>
      </c>
      <c r="BD184" s="56">
        <v>0.4166666666666667</v>
      </c>
      <c r="BE184" s="136">
        <v>0</v>
      </c>
      <c r="BF184" s="51">
        <v>0.6875</v>
      </c>
      <c r="BG184" s="51">
        <v>0.10416666666666667</v>
      </c>
      <c r="BH184" s="56">
        <v>0.4166666666666667</v>
      </c>
      <c r="BI184" s="136">
        <v>0</v>
      </c>
      <c r="BJ184" s="58">
        <v>8</v>
      </c>
      <c r="BK184" s="59">
        <v>0.09547453703703705</v>
      </c>
      <c r="BL184" s="59">
        <v>0.10296296296296296</v>
      </c>
      <c r="BM184" s="60">
        <v>0.007488425925925926</v>
      </c>
      <c r="BN184" s="207" t="s">
        <v>933</v>
      </c>
      <c r="BO184" s="207" t="s">
        <v>917</v>
      </c>
      <c r="BP184" s="215" t="s">
        <v>909</v>
      </c>
      <c r="BQ184" s="44" t="s">
        <v>66</v>
      </c>
      <c r="BR184" s="44" t="s">
        <v>71</v>
      </c>
      <c r="BS184" s="44" t="s">
        <v>924</v>
      </c>
      <c r="BT184" s="44" t="s">
        <v>63</v>
      </c>
      <c r="BU184" s="44" t="s">
        <v>63</v>
      </c>
      <c r="BV184" s="44" t="s">
        <v>63</v>
      </c>
      <c r="BW184" s="44" t="s">
        <v>63</v>
      </c>
      <c r="BX184" s="44"/>
      <c r="BY184" s="53"/>
      <c r="BZ184" s="44" t="s">
        <v>918</v>
      </c>
      <c r="CA184" s="45" t="s">
        <v>86</v>
      </c>
      <c r="CB184" s="44" t="s">
        <v>924</v>
      </c>
      <c r="CC184" s="44" t="s">
        <v>63</v>
      </c>
      <c r="CD184" s="44" t="s">
        <v>63</v>
      </c>
      <c r="CE184" s="44" t="s">
        <v>63</v>
      </c>
      <c r="CF184" s="44" t="s">
        <v>63</v>
      </c>
      <c r="CG184" s="44" t="s">
        <v>63</v>
      </c>
      <c r="CH184" s="62" t="s">
        <v>934</v>
      </c>
      <c r="CI184" s="65">
        <v>0.6701388888888888</v>
      </c>
      <c r="CJ184" s="65">
        <v>0.1423611111111111</v>
      </c>
    </row>
    <row r="185" spans="1:86" ht="13.5">
      <c r="A185" s="48">
        <v>8</v>
      </c>
      <c r="B185" s="45">
        <v>29</v>
      </c>
      <c r="C185" s="50" t="s">
        <v>90</v>
      </c>
      <c r="D185" s="51">
        <v>0.6666666666666666</v>
      </c>
      <c r="E185" s="224">
        <v>40785</v>
      </c>
      <c r="F185" s="51">
        <v>0.10416666666666667</v>
      </c>
      <c r="G185" s="51">
        <v>0.4375</v>
      </c>
      <c r="H185" s="52">
        <v>617</v>
      </c>
      <c r="I185" s="51">
        <v>0.6875</v>
      </c>
      <c r="J185" s="231">
        <v>40785</v>
      </c>
      <c r="K185" s="51">
        <v>0.10416666666666667</v>
      </c>
      <c r="L185" s="51">
        <v>0.4166666666666667</v>
      </c>
      <c r="M185" s="90">
        <v>0.6666666666666666</v>
      </c>
      <c r="N185" s="240">
        <v>40785</v>
      </c>
      <c r="O185" s="90">
        <v>0.11388888888888889</v>
      </c>
      <c r="P185" s="90">
        <v>0.4472222222222222</v>
      </c>
      <c r="Q185" s="51">
        <v>0.6666666666666666</v>
      </c>
      <c r="R185" s="224">
        <v>40785</v>
      </c>
      <c r="S185" s="51">
        <v>0.11388888888888889</v>
      </c>
      <c r="T185" s="51">
        <v>0.4472222222222222</v>
      </c>
      <c r="U185" s="51">
        <v>0.6666666666666666</v>
      </c>
      <c r="V185" s="224">
        <v>40785</v>
      </c>
      <c r="W185" s="51">
        <v>0.11388888888888889</v>
      </c>
      <c r="X185" s="51">
        <v>0.4472222222222222</v>
      </c>
      <c r="Y185" s="53">
        <v>0.6666666666666666</v>
      </c>
      <c r="Z185" s="53">
        <v>0.11388888888888889</v>
      </c>
      <c r="AA185" s="53">
        <v>0.4472222222222222</v>
      </c>
      <c r="AB185" s="53">
        <v>0.78125</v>
      </c>
      <c r="AC185" s="53">
        <v>0.2388888888888889</v>
      </c>
      <c r="AD185" s="54">
        <v>0.4576388888888889</v>
      </c>
      <c r="AE185" s="64">
        <v>0.6666666666666666</v>
      </c>
      <c r="AF185" s="51">
        <v>0.10416666666666667</v>
      </c>
      <c r="AG185" s="56">
        <v>0.4375</v>
      </c>
      <c r="AH185" s="136">
        <v>0</v>
      </c>
      <c r="AI185" s="51">
        <v>0.6666666666666666</v>
      </c>
      <c r="AJ185" s="51">
        <v>0.10694444444444444</v>
      </c>
      <c r="AK185" s="56">
        <v>0.44027777777777777</v>
      </c>
      <c r="AL185" s="136">
        <v>0</v>
      </c>
      <c r="AM185" s="51">
        <v>0.6666666666666666</v>
      </c>
      <c r="AN185" s="51">
        <v>0.11319444444444444</v>
      </c>
      <c r="AO185" s="56">
        <v>0.4465277777777778</v>
      </c>
      <c r="AP185" s="51">
        <v>0.6666666666666666</v>
      </c>
      <c r="AQ185" s="51">
        <v>0.11319444444444444</v>
      </c>
      <c r="AR185" s="56">
        <v>0.4465277777777778</v>
      </c>
      <c r="AS185" s="51">
        <v>0.6666666666666666</v>
      </c>
      <c r="AT185" s="51">
        <v>0.11388888888888889</v>
      </c>
      <c r="AU185" s="56">
        <v>0.4472222222222222</v>
      </c>
      <c r="AV185" s="51"/>
      <c r="AW185" s="51"/>
      <c r="AX185" s="56"/>
      <c r="AY185" s="51">
        <v>0.6666666666666666</v>
      </c>
      <c r="AZ185" s="51">
        <v>0.11458333333333333</v>
      </c>
      <c r="BA185" s="56">
        <v>0.4479166666666667</v>
      </c>
      <c r="BB185" s="51">
        <v>0.6875</v>
      </c>
      <c r="BC185" s="51">
        <v>0.10416666666666667</v>
      </c>
      <c r="BD185" s="56">
        <v>0.4166666666666667</v>
      </c>
      <c r="BE185" s="136">
        <v>0</v>
      </c>
      <c r="BF185" s="51">
        <v>0.6875</v>
      </c>
      <c r="BG185" s="51">
        <v>0.10416666666666667</v>
      </c>
      <c r="BH185" s="56">
        <v>0.4166666666666667</v>
      </c>
      <c r="BI185" s="136">
        <v>0</v>
      </c>
      <c r="BJ185" s="58">
        <v>8</v>
      </c>
      <c r="BK185" s="59">
        <v>0.10296296296296296</v>
      </c>
      <c r="BL185" s="59">
        <v>0.11030092592592593</v>
      </c>
      <c r="BM185" s="60">
        <v>0.007337962962962963</v>
      </c>
      <c r="BN185" s="207" t="s">
        <v>935</v>
      </c>
      <c r="BO185" s="207" t="s">
        <v>917</v>
      </c>
      <c r="BP185" s="215" t="s">
        <v>909</v>
      </c>
      <c r="BQ185" s="44" t="s">
        <v>66</v>
      </c>
      <c r="BR185" s="44" t="s">
        <v>71</v>
      </c>
      <c r="BS185" s="44" t="s">
        <v>910</v>
      </c>
      <c r="BT185" s="44" t="s">
        <v>63</v>
      </c>
      <c r="BU185" s="44" t="s">
        <v>63</v>
      </c>
      <c r="BV185" s="44" t="s">
        <v>63</v>
      </c>
      <c r="BW185" s="44" t="s">
        <v>63</v>
      </c>
      <c r="BX185" s="44"/>
      <c r="BY185" s="53"/>
      <c r="BZ185" s="44" t="s">
        <v>918</v>
      </c>
      <c r="CA185" s="45" t="s">
        <v>86</v>
      </c>
      <c r="CB185" s="44" t="s">
        <v>924</v>
      </c>
      <c r="CC185" s="44" t="s">
        <v>63</v>
      </c>
      <c r="CD185" s="44" t="s">
        <v>63</v>
      </c>
      <c r="CE185" s="44" t="s">
        <v>63</v>
      </c>
      <c r="CF185" s="44" t="s">
        <v>63</v>
      </c>
      <c r="CG185" s="44" t="s">
        <v>63</v>
      </c>
      <c r="CH185" s="62" t="s">
        <v>936</v>
      </c>
    </row>
    <row r="186" spans="1:86" ht="13.5">
      <c r="A186" s="48">
        <v>8</v>
      </c>
      <c r="B186" s="45">
        <v>30</v>
      </c>
      <c r="C186" s="50" t="s">
        <v>57</v>
      </c>
      <c r="D186" s="51">
        <v>0.7152777777777778</v>
      </c>
      <c r="E186" s="224">
        <v>40786</v>
      </c>
      <c r="F186" s="51">
        <v>0.1111111111111111</v>
      </c>
      <c r="G186" s="51">
        <v>0.3958333333333333</v>
      </c>
      <c r="H186" s="52">
        <v>559</v>
      </c>
      <c r="I186" s="51">
        <v>0.7291666666666666</v>
      </c>
      <c r="J186" s="231">
        <v>40786</v>
      </c>
      <c r="K186" s="51">
        <v>0.10416666666666667</v>
      </c>
      <c r="L186" s="51">
        <v>0.375</v>
      </c>
      <c r="M186" s="90">
        <v>0.6694444444444444</v>
      </c>
      <c r="N186" s="240">
        <v>40786</v>
      </c>
      <c r="O186" s="90">
        <v>0.1111111111111111</v>
      </c>
      <c r="P186" s="90">
        <v>0.44166666666666665</v>
      </c>
      <c r="Q186" s="51">
        <v>0.6694444444444444</v>
      </c>
      <c r="R186" s="224">
        <v>40786</v>
      </c>
      <c r="S186" s="51">
        <v>0.1111111111111111</v>
      </c>
      <c r="T186" s="51">
        <v>0.44166666666666665</v>
      </c>
      <c r="U186" s="51">
        <v>0.6694444444444444</v>
      </c>
      <c r="V186" s="224">
        <v>40786</v>
      </c>
      <c r="W186" s="51">
        <v>0.1111111111111111</v>
      </c>
      <c r="X186" s="51">
        <v>0.44166666666666665</v>
      </c>
      <c r="Y186" s="53">
        <v>0.6694444444444444</v>
      </c>
      <c r="Z186" s="53">
        <v>0.1111111111111111</v>
      </c>
      <c r="AA186" s="53">
        <v>0.44166666666666665</v>
      </c>
      <c r="AB186" s="53">
        <v>0.7840277777777778</v>
      </c>
      <c r="AC186" s="53">
        <v>0.23611111111111113</v>
      </c>
      <c r="AD186" s="54">
        <v>0.45208333333333334</v>
      </c>
      <c r="AE186" s="64">
        <v>0.7152777777777778</v>
      </c>
      <c r="AF186" s="51">
        <v>0.1111111111111111</v>
      </c>
      <c r="AG186" s="56">
        <v>0.3958333333333333</v>
      </c>
      <c r="AH186" s="136">
        <v>0</v>
      </c>
      <c r="AI186" s="51">
        <v>0.7152777777777778</v>
      </c>
      <c r="AJ186" s="51">
        <v>0.11458333333333333</v>
      </c>
      <c r="AK186" s="56">
        <v>0.3993055555555556</v>
      </c>
      <c r="AL186" s="136">
        <v>0</v>
      </c>
      <c r="AM186" s="51">
        <v>0.6694444444444444</v>
      </c>
      <c r="AN186" s="51">
        <v>0.11041666666666666</v>
      </c>
      <c r="AO186" s="56">
        <v>0.44097222222222227</v>
      </c>
      <c r="AP186" s="51">
        <v>0.6694444444444444</v>
      </c>
      <c r="AQ186" s="51">
        <v>0.11041666666666666</v>
      </c>
      <c r="AR186" s="56">
        <v>0.44097222222222227</v>
      </c>
      <c r="AS186" s="51">
        <v>0.6694444444444444</v>
      </c>
      <c r="AT186" s="51">
        <v>0.1111111111111111</v>
      </c>
      <c r="AU186" s="56">
        <v>0.44166666666666665</v>
      </c>
      <c r="AV186" s="51"/>
      <c r="AW186" s="51"/>
      <c r="AX186" s="56"/>
      <c r="AY186" s="51">
        <v>0.6694444444444444</v>
      </c>
      <c r="AZ186" s="51">
        <v>0.11180555555555556</v>
      </c>
      <c r="BA186" s="56">
        <v>0.44236111111111115</v>
      </c>
      <c r="BB186" s="51">
        <v>0.7291666666666666</v>
      </c>
      <c r="BC186" s="51">
        <v>0.10416666666666667</v>
      </c>
      <c r="BD186" s="56">
        <v>0.375</v>
      </c>
      <c r="BE186" s="136">
        <v>0</v>
      </c>
      <c r="BF186" s="51">
        <v>0.7291666666666666</v>
      </c>
      <c r="BG186" s="51">
        <v>0.10416666666666667</v>
      </c>
      <c r="BH186" s="56">
        <v>0.375</v>
      </c>
      <c r="BI186" s="136">
        <v>0</v>
      </c>
      <c r="BJ186" s="58">
        <v>8</v>
      </c>
      <c r="BK186" s="59">
        <v>0.11030092592592593</v>
      </c>
      <c r="BL186" s="59">
        <v>0.11755787037037037</v>
      </c>
      <c r="BM186" s="60">
        <v>0.007256944444444444</v>
      </c>
      <c r="BN186" s="207" t="s">
        <v>937</v>
      </c>
      <c r="BO186" s="207" t="s">
        <v>917</v>
      </c>
      <c r="BP186" s="215" t="s">
        <v>909</v>
      </c>
      <c r="BQ186" s="44" t="s">
        <v>66</v>
      </c>
      <c r="BR186" s="44" t="s">
        <v>71</v>
      </c>
      <c r="BS186" s="44" t="s">
        <v>924</v>
      </c>
      <c r="BT186" s="44" t="s">
        <v>63</v>
      </c>
      <c r="BU186" s="44" t="s">
        <v>63</v>
      </c>
      <c r="BV186" s="44" t="s">
        <v>63</v>
      </c>
      <c r="BW186" s="44" t="s">
        <v>63</v>
      </c>
      <c r="BX186" s="44"/>
      <c r="BY186" s="53"/>
      <c r="BZ186" s="44"/>
      <c r="CA186" s="45" t="s">
        <v>86</v>
      </c>
      <c r="CB186" s="44" t="s">
        <v>924</v>
      </c>
      <c r="CC186" s="44" t="s">
        <v>63</v>
      </c>
      <c r="CD186" s="44" t="s">
        <v>63</v>
      </c>
      <c r="CE186" s="44" t="s">
        <v>63</v>
      </c>
      <c r="CF186" s="44" t="s">
        <v>63</v>
      </c>
      <c r="CG186" s="44" t="s">
        <v>63</v>
      </c>
      <c r="CH186" s="62" t="s">
        <v>938</v>
      </c>
    </row>
    <row r="187" spans="1:88" ht="13.5">
      <c r="A187" s="48">
        <v>8</v>
      </c>
      <c r="B187" s="45">
        <v>31</v>
      </c>
      <c r="C187" s="50" t="s">
        <v>67</v>
      </c>
      <c r="D187" s="51">
        <v>0.7986111111111112</v>
      </c>
      <c r="E187" s="224">
        <v>40787</v>
      </c>
      <c r="F187" s="51">
        <v>0.1111111111111111</v>
      </c>
      <c r="G187" s="51">
        <v>0.3125</v>
      </c>
      <c r="H187" s="52">
        <v>441</v>
      </c>
      <c r="I187" s="51">
        <v>0.8125</v>
      </c>
      <c r="J187" s="231">
        <v>40787</v>
      </c>
      <c r="K187" s="51">
        <v>0.09375</v>
      </c>
      <c r="L187" s="51">
        <v>0.28125</v>
      </c>
      <c r="M187" s="90">
        <v>0.6715277777777778</v>
      </c>
      <c r="N187" s="240">
        <v>40787</v>
      </c>
      <c r="O187" s="90">
        <v>0.10833333333333334</v>
      </c>
      <c r="P187" s="90">
        <v>0.4368055555555555</v>
      </c>
      <c r="Q187" s="51">
        <v>0.6715277777777778</v>
      </c>
      <c r="R187" s="224">
        <v>40787</v>
      </c>
      <c r="S187" s="51">
        <v>0.10833333333333334</v>
      </c>
      <c r="T187" s="51">
        <v>0.4368055555555555</v>
      </c>
      <c r="U187" s="80">
        <v>0.7145833333333332</v>
      </c>
      <c r="V187" s="224">
        <v>40787</v>
      </c>
      <c r="W187" s="51">
        <v>0.10833333333333334</v>
      </c>
      <c r="X187" s="51">
        <v>0.39375</v>
      </c>
      <c r="Y187" s="53">
        <v>0.6715277777777778</v>
      </c>
      <c r="Z187" s="53">
        <v>0.1111111111111111</v>
      </c>
      <c r="AA187" s="53">
        <v>0.4395833333333334</v>
      </c>
      <c r="AB187" s="53">
        <v>0.7861111111111111</v>
      </c>
      <c r="AC187" s="53">
        <v>0.23611111111111113</v>
      </c>
      <c r="AD187" s="54">
        <v>0.45</v>
      </c>
      <c r="AE187" s="64">
        <v>0.7986111111111112</v>
      </c>
      <c r="AF187" s="51">
        <v>0.1111111111111111</v>
      </c>
      <c r="AG187" s="56">
        <v>0.3125</v>
      </c>
      <c r="AH187" s="136">
        <v>0</v>
      </c>
      <c r="AI187" s="51">
        <v>0.7986111111111112</v>
      </c>
      <c r="AJ187" s="51">
        <v>0.11319444444444444</v>
      </c>
      <c r="AK187" s="56">
        <v>0.3145833333333333</v>
      </c>
      <c r="AL187" s="136">
        <v>0</v>
      </c>
      <c r="AM187" s="51">
        <v>0.6715277777777778</v>
      </c>
      <c r="AN187" s="51">
        <v>0.1076388888888889</v>
      </c>
      <c r="AO187" s="56">
        <v>0.4361111111111111</v>
      </c>
      <c r="AP187" s="51">
        <v>0.6722222222222222</v>
      </c>
      <c r="AQ187" s="51">
        <v>0.1076388888888889</v>
      </c>
      <c r="AR187" s="56">
        <v>0.4354166666666666</v>
      </c>
      <c r="AS187" s="51">
        <v>0.6722222222222222</v>
      </c>
      <c r="AT187" s="51">
        <v>0.1076388888888889</v>
      </c>
      <c r="AU187" s="56">
        <v>0.4354166666666666</v>
      </c>
      <c r="AV187" s="51"/>
      <c r="AW187" s="51"/>
      <c r="AX187" s="56"/>
      <c r="AY187" s="51">
        <v>0.6715277777777778</v>
      </c>
      <c r="AZ187" s="51">
        <v>0.10902777777777778</v>
      </c>
      <c r="BA187" s="56">
        <v>0.4375</v>
      </c>
      <c r="BB187" s="51">
        <v>0.8125</v>
      </c>
      <c r="BC187" s="51">
        <v>0.09375</v>
      </c>
      <c r="BD187" s="56">
        <v>0.28125</v>
      </c>
      <c r="BE187" s="136">
        <v>0</v>
      </c>
      <c r="BF187" s="51">
        <v>0.8125</v>
      </c>
      <c r="BG187" s="51">
        <v>0.09375</v>
      </c>
      <c r="BH187" s="56">
        <v>0.28125</v>
      </c>
      <c r="BI187" s="136">
        <v>0</v>
      </c>
      <c r="BJ187" s="58">
        <v>8</v>
      </c>
      <c r="BK187" s="59">
        <v>0</v>
      </c>
      <c r="BL187" s="59">
        <v>0.0071643518518518514</v>
      </c>
      <c r="BM187" s="60">
        <v>0.0071643518518518514</v>
      </c>
      <c r="BN187" s="207" t="s">
        <v>939</v>
      </c>
      <c r="BO187" s="207" t="s">
        <v>908</v>
      </c>
      <c r="BP187" s="215" t="s">
        <v>909</v>
      </c>
      <c r="BQ187" s="44" t="s">
        <v>66</v>
      </c>
      <c r="BR187" s="44" t="s">
        <v>71</v>
      </c>
      <c r="BS187" s="44" t="s">
        <v>924</v>
      </c>
      <c r="BT187" s="44" t="s">
        <v>63</v>
      </c>
      <c r="BU187" s="44" t="s">
        <v>63</v>
      </c>
      <c r="BV187" s="44" t="s">
        <v>63</v>
      </c>
      <c r="BW187" s="44" t="s">
        <v>63</v>
      </c>
      <c r="BX187" s="44"/>
      <c r="BY187" s="53"/>
      <c r="BZ187" s="44"/>
      <c r="CA187" s="45" t="s">
        <v>86</v>
      </c>
      <c r="CB187" s="44" t="s">
        <v>924</v>
      </c>
      <c r="CC187" s="44" t="s">
        <v>63</v>
      </c>
      <c r="CD187" s="44" t="s">
        <v>63</v>
      </c>
      <c r="CE187" s="44" t="s">
        <v>63</v>
      </c>
      <c r="CF187" s="44" t="s">
        <v>63</v>
      </c>
      <c r="CG187" s="44" t="s">
        <v>63</v>
      </c>
      <c r="CH187" s="62" t="s">
        <v>940</v>
      </c>
      <c r="CI187" s="65">
        <v>0.6743055555555556</v>
      </c>
      <c r="CJ187" s="65">
        <v>0.12430555555555556</v>
      </c>
    </row>
    <row r="188" spans="1:86" ht="33.75">
      <c r="A188" s="48">
        <v>9</v>
      </c>
      <c r="B188" s="45">
        <v>1</v>
      </c>
      <c r="C188" s="50" t="s">
        <v>74</v>
      </c>
      <c r="D188" s="51">
        <v>0.8888888888888888</v>
      </c>
      <c r="E188" s="224">
        <v>40788</v>
      </c>
      <c r="F188" s="51">
        <v>0.09722222222222222</v>
      </c>
      <c r="G188" s="51">
        <v>0.20833333333333334</v>
      </c>
      <c r="H188" s="52">
        <v>294</v>
      </c>
      <c r="I188" s="51">
        <v>0.90625</v>
      </c>
      <c r="J188" s="231">
        <v>40788</v>
      </c>
      <c r="K188" s="51">
        <v>0.09375</v>
      </c>
      <c r="L188" s="51">
        <v>0.1875</v>
      </c>
      <c r="M188" s="90">
        <v>0.6743055555555556</v>
      </c>
      <c r="N188" s="240">
        <v>40788</v>
      </c>
      <c r="O188" s="90">
        <v>0.10555555555555556</v>
      </c>
      <c r="P188" s="90">
        <v>0.43124999999999997</v>
      </c>
      <c r="Q188" s="80">
        <v>0.7090277777777777</v>
      </c>
      <c r="R188" s="224">
        <v>40788</v>
      </c>
      <c r="S188" s="51">
        <v>0.10555555555555556</v>
      </c>
      <c r="T188" s="51">
        <v>0.3965277777777778</v>
      </c>
      <c r="U188" s="80">
        <v>0.7930555555555556</v>
      </c>
      <c r="V188" s="224">
        <v>40788</v>
      </c>
      <c r="W188" s="51">
        <v>0.10555555555555556</v>
      </c>
      <c r="X188" s="51">
        <v>0.3125</v>
      </c>
      <c r="Y188" s="53">
        <v>0.6743055555555556</v>
      </c>
      <c r="Z188" s="53">
        <v>0.10555555555555556</v>
      </c>
      <c r="AA188" s="53">
        <v>0.43124999999999997</v>
      </c>
      <c r="AB188" s="53">
        <v>0.7888888888888889</v>
      </c>
      <c r="AC188" s="53">
        <v>0.23055555555555554</v>
      </c>
      <c r="AD188" s="54">
        <v>0.44166666666666665</v>
      </c>
      <c r="AE188" s="64">
        <v>0.8888888888888888</v>
      </c>
      <c r="AF188" s="51">
        <v>0.09722222222222222</v>
      </c>
      <c r="AG188" s="56">
        <v>0.20833333333333334</v>
      </c>
      <c r="AH188" s="136">
        <v>0</v>
      </c>
      <c r="AI188" s="51">
        <v>0.8888888888888888</v>
      </c>
      <c r="AJ188" s="51">
        <v>0.09930555555555555</v>
      </c>
      <c r="AK188" s="56">
        <v>0.21041666666666667</v>
      </c>
      <c r="AL188" s="136">
        <v>0</v>
      </c>
      <c r="AM188" s="51">
        <v>0.6743055555555556</v>
      </c>
      <c r="AN188" s="51">
        <v>0.10486111111111111</v>
      </c>
      <c r="AO188" s="56">
        <v>0.4305555555555556</v>
      </c>
      <c r="AP188" s="79" t="s">
        <v>941</v>
      </c>
      <c r="AQ188" s="79" t="s">
        <v>942</v>
      </c>
      <c r="AR188" s="130" t="s">
        <v>943</v>
      </c>
      <c r="AS188" s="51">
        <v>0.6743055555555556</v>
      </c>
      <c r="AT188" s="51">
        <v>0.10486111111111111</v>
      </c>
      <c r="AU188" s="56">
        <v>0.4305555555555556</v>
      </c>
      <c r="AV188" s="51"/>
      <c r="AW188" s="51"/>
      <c r="AX188" s="56"/>
      <c r="AY188" s="51">
        <v>0.6743055555555556</v>
      </c>
      <c r="AZ188" s="51">
        <v>0.10555555555555556</v>
      </c>
      <c r="BA188" s="56">
        <v>0.43124999999999997</v>
      </c>
      <c r="BB188" s="51">
        <v>0.8888888888888888</v>
      </c>
      <c r="BC188" s="51">
        <v>0.09375</v>
      </c>
      <c r="BD188" s="56">
        <v>0.20486111111111113</v>
      </c>
      <c r="BE188" s="136">
        <v>0</v>
      </c>
      <c r="BF188" s="51">
        <v>0.90625</v>
      </c>
      <c r="BG188" s="51">
        <v>0.09375</v>
      </c>
      <c r="BH188" s="56">
        <v>0.1875</v>
      </c>
      <c r="BI188" s="136">
        <v>0</v>
      </c>
      <c r="BJ188" s="58">
        <v>9</v>
      </c>
      <c r="BK188" s="59">
        <v>0.0071643518518518514</v>
      </c>
      <c r="BL188" s="59">
        <v>0.014224537037037037</v>
      </c>
      <c r="BM188" s="60">
        <v>0.007060185185185184</v>
      </c>
      <c r="BN188" s="207" t="s">
        <v>944</v>
      </c>
      <c r="BO188" s="207" t="s">
        <v>908</v>
      </c>
      <c r="BP188" s="215" t="s">
        <v>909</v>
      </c>
      <c r="BQ188" s="44" t="s">
        <v>71</v>
      </c>
      <c r="BR188" s="44" t="s">
        <v>71</v>
      </c>
      <c r="BS188" s="44" t="s">
        <v>910</v>
      </c>
      <c r="BT188" s="44" t="s">
        <v>63</v>
      </c>
      <c r="BU188" s="44" t="s">
        <v>63</v>
      </c>
      <c r="BV188" s="44" t="s">
        <v>63</v>
      </c>
      <c r="BW188" s="44" t="s">
        <v>131</v>
      </c>
      <c r="BX188" s="44"/>
      <c r="BY188" s="53"/>
      <c r="BZ188" s="44"/>
      <c r="CA188" s="45" t="s">
        <v>86</v>
      </c>
      <c r="CB188" s="44" t="s">
        <v>911</v>
      </c>
      <c r="CC188" s="44" t="s">
        <v>63</v>
      </c>
      <c r="CD188" s="44" t="s">
        <v>63</v>
      </c>
      <c r="CE188" s="44" t="s">
        <v>63</v>
      </c>
      <c r="CF188" s="44" t="s">
        <v>63</v>
      </c>
      <c r="CG188" s="44" t="s">
        <v>131</v>
      </c>
      <c r="CH188" s="62" t="s">
        <v>945</v>
      </c>
    </row>
    <row r="189" spans="1:86" ht="22.5">
      <c r="A189" s="48">
        <v>9</v>
      </c>
      <c r="B189" s="45">
        <v>2</v>
      </c>
      <c r="C189" s="50" t="s">
        <v>78</v>
      </c>
      <c r="D189" s="51">
        <v>0.9861111111111112</v>
      </c>
      <c r="E189" s="224">
        <v>40789</v>
      </c>
      <c r="F189" s="51">
        <v>0.09027777777777778</v>
      </c>
      <c r="G189" s="51">
        <v>0.10416666666666667</v>
      </c>
      <c r="H189" s="52">
        <v>147</v>
      </c>
      <c r="I189" s="51"/>
      <c r="J189" s="231"/>
      <c r="K189" s="51"/>
      <c r="L189" s="51"/>
      <c r="M189" s="90">
        <v>0.6763888888888889</v>
      </c>
      <c r="N189" s="240">
        <v>40789</v>
      </c>
      <c r="O189" s="90">
        <v>0.10277777777777779</v>
      </c>
      <c r="P189" s="90">
        <v>0.4263888888888889</v>
      </c>
      <c r="Q189" s="80">
        <v>0.7805555555555556</v>
      </c>
      <c r="R189" s="224">
        <v>40789</v>
      </c>
      <c r="S189" s="51">
        <v>0.10277777777777779</v>
      </c>
      <c r="T189" s="51">
        <v>0.32222222222222224</v>
      </c>
      <c r="U189" s="80">
        <v>0.8652777777777777</v>
      </c>
      <c r="V189" s="224">
        <v>40789</v>
      </c>
      <c r="W189" s="51">
        <v>0.10277777777777779</v>
      </c>
      <c r="X189" s="51">
        <v>0.23750000000000002</v>
      </c>
      <c r="Y189" s="53">
        <v>0.6763888888888889</v>
      </c>
      <c r="Z189" s="53">
        <v>0.10277777777777779</v>
      </c>
      <c r="AA189" s="53">
        <v>0.4263888888888889</v>
      </c>
      <c r="AB189" s="53">
        <v>0.7909722222222223</v>
      </c>
      <c r="AC189" s="53">
        <v>0.22777777777777777</v>
      </c>
      <c r="AD189" s="54">
        <v>0.4368055555555555</v>
      </c>
      <c r="AE189" s="64">
        <v>0.9861111111111112</v>
      </c>
      <c r="AF189" s="51">
        <v>0.09027777777777778</v>
      </c>
      <c r="AG189" s="56">
        <v>0.10416666666666667</v>
      </c>
      <c r="AH189" s="136">
        <v>0</v>
      </c>
      <c r="AI189" s="51">
        <v>0.9861111111111112</v>
      </c>
      <c r="AJ189" s="51">
        <v>0.09166666666666667</v>
      </c>
      <c r="AK189" s="56">
        <v>0.10555555555555556</v>
      </c>
      <c r="AL189" s="136">
        <v>0</v>
      </c>
      <c r="AM189" s="51">
        <v>0.7027777777777778</v>
      </c>
      <c r="AN189" s="51">
        <v>0.10208333333333335</v>
      </c>
      <c r="AO189" s="56">
        <v>0.3993055555555556</v>
      </c>
      <c r="AP189" s="51" t="s">
        <v>946</v>
      </c>
      <c r="AQ189" s="51" t="s">
        <v>946</v>
      </c>
      <c r="AR189" s="56" t="s">
        <v>946</v>
      </c>
      <c r="AS189" s="51">
        <v>0.7027777777777778</v>
      </c>
      <c r="AT189" s="51">
        <v>0.10208333333333335</v>
      </c>
      <c r="AU189" s="56">
        <v>0.3993055555555556</v>
      </c>
      <c r="AV189" s="51"/>
      <c r="AW189" s="51"/>
      <c r="AX189" s="56"/>
      <c r="AY189" s="51">
        <v>0.7013888888888888</v>
      </c>
      <c r="AZ189" s="51">
        <v>0.10416666666666667</v>
      </c>
      <c r="BA189" s="56">
        <v>0.40277777777777773</v>
      </c>
      <c r="BB189" s="51"/>
      <c r="BC189" s="51"/>
      <c r="BD189" s="56"/>
      <c r="BE189" s="136">
        <v>0</v>
      </c>
      <c r="BF189" s="51"/>
      <c r="BG189" s="51"/>
      <c r="BH189" s="56"/>
      <c r="BI189" s="136">
        <v>0</v>
      </c>
      <c r="BJ189" s="58">
        <v>9</v>
      </c>
      <c r="BK189" s="59">
        <v>0.014224537037037037</v>
      </c>
      <c r="BL189" s="59">
        <v>0.020833333333333332</v>
      </c>
      <c r="BM189" s="60">
        <v>0.006608796296296297</v>
      </c>
      <c r="BN189" s="207" t="s">
        <v>947</v>
      </c>
      <c r="BO189" s="207" t="s">
        <v>948</v>
      </c>
      <c r="BP189" s="215" t="s">
        <v>909</v>
      </c>
      <c r="BQ189" s="44" t="s">
        <v>71</v>
      </c>
      <c r="BR189" s="44" t="s">
        <v>71</v>
      </c>
      <c r="BS189" s="44" t="s">
        <v>910</v>
      </c>
      <c r="BT189" s="44" t="s">
        <v>63</v>
      </c>
      <c r="BU189" s="44" t="s">
        <v>63</v>
      </c>
      <c r="BV189" s="44" t="s">
        <v>63</v>
      </c>
      <c r="BW189" s="44" t="s">
        <v>131</v>
      </c>
      <c r="BX189" s="44"/>
      <c r="BY189" s="53"/>
      <c r="BZ189" s="44" t="s">
        <v>918</v>
      </c>
      <c r="CA189" s="45" t="s">
        <v>86</v>
      </c>
      <c r="CB189" s="44" t="s">
        <v>911</v>
      </c>
      <c r="CC189" s="44" t="s">
        <v>63</v>
      </c>
      <c r="CD189" s="44" t="s">
        <v>63</v>
      </c>
      <c r="CE189" s="44" t="s">
        <v>63</v>
      </c>
      <c r="CF189" s="44" t="s">
        <v>63</v>
      </c>
      <c r="CG189" s="44" t="s">
        <v>131</v>
      </c>
      <c r="CH189" s="62" t="s">
        <v>949</v>
      </c>
    </row>
    <row r="190" spans="1:86" ht="33.75">
      <c r="A190" s="48">
        <v>9</v>
      </c>
      <c r="B190" s="45">
        <v>3</v>
      </c>
      <c r="C190" s="50" t="s">
        <v>83</v>
      </c>
      <c r="D190" s="51"/>
      <c r="E190" s="224"/>
      <c r="F190" s="51"/>
      <c r="G190" s="51"/>
      <c r="H190" s="52"/>
      <c r="I190" s="51">
        <v>0.010416666666666666</v>
      </c>
      <c r="J190" s="231">
        <v>40789</v>
      </c>
      <c r="K190" s="51">
        <v>0.09375</v>
      </c>
      <c r="L190" s="51">
        <v>0.08333333333333333</v>
      </c>
      <c r="M190" s="90">
        <v>0.6791666666666667</v>
      </c>
      <c r="N190" s="240">
        <v>40790</v>
      </c>
      <c r="O190" s="90">
        <v>0.09999999999999999</v>
      </c>
      <c r="P190" s="90">
        <v>0.42083333333333334</v>
      </c>
      <c r="Q190" s="80">
        <v>0.8416666666666667</v>
      </c>
      <c r="R190" s="224">
        <v>40790</v>
      </c>
      <c r="S190" s="51">
        <v>0.09999999999999999</v>
      </c>
      <c r="T190" s="51">
        <v>0.25833333333333336</v>
      </c>
      <c r="U190" s="80">
        <v>0.9291666666666667</v>
      </c>
      <c r="V190" s="224">
        <v>40790</v>
      </c>
      <c r="W190" s="51">
        <v>0.09999999999999999</v>
      </c>
      <c r="X190" s="51">
        <v>0.1708333333333333</v>
      </c>
      <c r="Y190" s="53">
        <v>0.6791666666666667</v>
      </c>
      <c r="Z190" s="53">
        <v>0.09999999999999999</v>
      </c>
      <c r="AA190" s="53">
        <v>0.42083333333333334</v>
      </c>
      <c r="AB190" s="53">
        <v>0.7937500000000001</v>
      </c>
      <c r="AC190" s="53">
        <v>0.225</v>
      </c>
      <c r="AD190" s="54">
        <v>0.43124999999999997</v>
      </c>
      <c r="AE190" s="64" t="s">
        <v>946</v>
      </c>
      <c r="AF190" s="51" t="s">
        <v>946</v>
      </c>
      <c r="AG190" s="56" t="s">
        <v>946</v>
      </c>
      <c r="AH190" s="136">
        <v>0</v>
      </c>
      <c r="AI190" s="51" t="s">
        <v>946</v>
      </c>
      <c r="AJ190" s="51" t="s">
        <v>946</v>
      </c>
      <c r="AK190" s="56" t="s">
        <v>946</v>
      </c>
      <c r="AL190" s="136">
        <v>0</v>
      </c>
      <c r="AM190" s="51">
        <v>0.6791666666666667</v>
      </c>
      <c r="AN190" s="51">
        <v>0.09930555555555555</v>
      </c>
      <c r="AO190" s="56">
        <v>0.4201388888888889</v>
      </c>
      <c r="AP190" s="51">
        <v>0.6791666666666667</v>
      </c>
      <c r="AQ190" s="51">
        <v>0.09930555555555555</v>
      </c>
      <c r="AR190" s="56">
        <v>0.4201388888888889</v>
      </c>
      <c r="AS190" s="51">
        <v>0.6791666666666667</v>
      </c>
      <c r="AT190" s="51">
        <v>0.09930555555555555</v>
      </c>
      <c r="AU190" s="56">
        <v>0.4201388888888889</v>
      </c>
      <c r="AV190" s="51"/>
      <c r="AW190" s="51"/>
      <c r="AX190" s="56"/>
      <c r="AY190" s="51">
        <v>0.6770833333333334</v>
      </c>
      <c r="AZ190" s="51">
        <v>0.10069444444444443</v>
      </c>
      <c r="BA190" s="56">
        <v>0.4236111111111111</v>
      </c>
      <c r="BB190" s="51">
        <v>0.010416666666666666</v>
      </c>
      <c r="BC190" s="51">
        <v>0.09375</v>
      </c>
      <c r="BD190" s="56">
        <v>0.08333333333333333</v>
      </c>
      <c r="BE190" s="136">
        <v>0</v>
      </c>
      <c r="BF190" s="51">
        <v>0.010416666666666666</v>
      </c>
      <c r="BG190" s="51">
        <v>0.09375</v>
      </c>
      <c r="BH190" s="56">
        <v>0.08333333333333333</v>
      </c>
      <c r="BI190" s="136">
        <v>0</v>
      </c>
      <c r="BJ190" s="58">
        <v>9</v>
      </c>
      <c r="BK190" s="59">
        <v>0.020833333333333332</v>
      </c>
      <c r="BL190" s="59">
        <v>0.027777777777777776</v>
      </c>
      <c r="BM190" s="60">
        <v>0.006944444444444444</v>
      </c>
      <c r="BN190" s="207" t="s">
        <v>950</v>
      </c>
      <c r="BO190" s="207" t="s">
        <v>917</v>
      </c>
      <c r="BP190" s="215" t="s">
        <v>951</v>
      </c>
      <c r="BQ190" s="44" t="s">
        <v>71</v>
      </c>
      <c r="BR190" s="44" t="s">
        <v>66</v>
      </c>
      <c r="BS190" s="44" t="s">
        <v>910</v>
      </c>
      <c r="BT190" s="44" t="s">
        <v>63</v>
      </c>
      <c r="BU190" s="44" t="s">
        <v>63</v>
      </c>
      <c r="BV190" s="44" t="s">
        <v>63</v>
      </c>
      <c r="BW190" s="44" t="s">
        <v>63</v>
      </c>
      <c r="BX190" s="44" t="s">
        <v>64</v>
      </c>
      <c r="BY190" s="53">
        <v>0.016666666666666666</v>
      </c>
      <c r="BZ190" s="44" t="s">
        <v>918</v>
      </c>
      <c r="CA190" s="45" t="s">
        <v>66</v>
      </c>
      <c r="CB190" s="44" t="s">
        <v>924</v>
      </c>
      <c r="CC190" s="44" t="s">
        <v>63</v>
      </c>
      <c r="CD190" s="44" t="s">
        <v>63</v>
      </c>
      <c r="CE190" s="44" t="s">
        <v>63</v>
      </c>
      <c r="CF190" s="44" t="s">
        <v>63</v>
      </c>
      <c r="CG190" s="44" t="s">
        <v>63</v>
      </c>
      <c r="CH190" s="62" t="s">
        <v>952</v>
      </c>
    </row>
    <row r="191" spans="1:86" ht="22.5">
      <c r="A191" s="48">
        <v>9</v>
      </c>
      <c r="B191" s="45">
        <v>4</v>
      </c>
      <c r="C191" s="50" t="s">
        <v>87</v>
      </c>
      <c r="D191" s="51"/>
      <c r="E191" s="224"/>
      <c r="F191" s="51"/>
      <c r="G191" s="51"/>
      <c r="H191" s="52"/>
      <c r="I191" s="51"/>
      <c r="J191" s="231"/>
      <c r="K191" s="51"/>
      <c r="L191" s="51"/>
      <c r="M191" s="90">
        <v>0.68125</v>
      </c>
      <c r="N191" s="240">
        <v>40791</v>
      </c>
      <c r="O191" s="90">
        <v>0.09652777777777777</v>
      </c>
      <c r="P191" s="90">
        <v>0.4152777777777778</v>
      </c>
      <c r="Q191" s="80">
        <v>0.8909722222222222</v>
      </c>
      <c r="R191" s="224">
        <v>40791</v>
      </c>
      <c r="S191" s="51">
        <v>0.09652777777777777</v>
      </c>
      <c r="T191" s="51">
        <v>0.20555555555555557</v>
      </c>
      <c r="U191" s="80">
        <v>0.9798611111111111</v>
      </c>
      <c r="V191" s="224">
        <v>40791</v>
      </c>
      <c r="W191" s="51">
        <v>0.09652777777777777</v>
      </c>
      <c r="X191" s="51">
        <v>0.11666666666666665</v>
      </c>
      <c r="Y191" s="53">
        <v>0.68125</v>
      </c>
      <c r="Z191" s="53">
        <v>0.09652777777777777</v>
      </c>
      <c r="AA191" s="53">
        <v>0.4152777777777778</v>
      </c>
      <c r="AB191" s="53">
        <v>0.7958333333333334</v>
      </c>
      <c r="AC191" s="53">
        <v>0.22152777777777777</v>
      </c>
      <c r="AD191" s="54">
        <v>0.42569444444444443</v>
      </c>
      <c r="AE191" s="64" t="s">
        <v>946</v>
      </c>
      <c r="AF191" s="51" t="s">
        <v>946</v>
      </c>
      <c r="AG191" s="56" t="s">
        <v>946</v>
      </c>
      <c r="AH191" s="136">
        <v>0</v>
      </c>
      <c r="AI191" s="51" t="s">
        <v>946</v>
      </c>
      <c r="AJ191" s="51" t="s">
        <v>946</v>
      </c>
      <c r="AK191" s="56" t="s">
        <v>946</v>
      </c>
      <c r="AL191" s="136">
        <v>0</v>
      </c>
      <c r="AM191" s="51">
        <v>0.68125</v>
      </c>
      <c r="AN191" s="51">
        <v>0.09652777777777777</v>
      </c>
      <c r="AO191" s="56">
        <v>0.4152777777777778</v>
      </c>
      <c r="AP191" s="79" t="s">
        <v>953</v>
      </c>
      <c r="AQ191" s="79" t="s">
        <v>954</v>
      </c>
      <c r="AR191" s="130" t="s">
        <v>955</v>
      </c>
      <c r="AS191" s="51">
        <v>0.6819444444444445</v>
      </c>
      <c r="AT191" s="51">
        <v>0.09652777777777777</v>
      </c>
      <c r="AU191" s="56">
        <v>0.4145833333333333</v>
      </c>
      <c r="AV191" s="51"/>
      <c r="AW191" s="51"/>
      <c r="AX191" s="56"/>
      <c r="AY191" s="51">
        <v>0.6805555555555555</v>
      </c>
      <c r="AZ191" s="51">
        <v>0.09722222222222222</v>
      </c>
      <c r="BA191" s="56">
        <v>0.4166666666666667</v>
      </c>
      <c r="BB191" s="51" t="s">
        <v>946</v>
      </c>
      <c r="BC191" s="51" t="s">
        <v>946</v>
      </c>
      <c r="BD191" s="56" t="s">
        <v>946</v>
      </c>
      <c r="BE191" s="136">
        <v>0</v>
      </c>
      <c r="BF191" s="51" t="s">
        <v>946</v>
      </c>
      <c r="BG191" s="51" t="s">
        <v>946</v>
      </c>
      <c r="BH191" s="56" t="s">
        <v>946</v>
      </c>
      <c r="BI191" s="136">
        <v>0</v>
      </c>
      <c r="BJ191" s="58">
        <v>9</v>
      </c>
      <c r="BK191" s="59">
        <v>0.027777777777777776</v>
      </c>
      <c r="BL191" s="59">
        <v>0.03460648148148148</v>
      </c>
      <c r="BM191" s="60">
        <v>0.006828703703703704</v>
      </c>
      <c r="BN191" s="207" t="s">
        <v>956</v>
      </c>
      <c r="BO191" s="207" t="s">
        <v>917</v>
      </c>
      <c r="BP191" s="215" t="s">
        <v>951</v>
      </c>
      <c r="BQ191" s="44" t="s">
        <v>71</v>
      </c>
      <c r="BR191" s="44" t="s">
        <v>66</v>
      </c>
      <c r="BS191" s="44" t="s">
        <v>924</v>
      </c>
      <c r="BT191" s="44" t="s">
        <v>63</v>
      </c>
      <c r="BU191" s="44" t="s">
        <v>63</v>
      </c>
      <c r="BV191" s="44" t="s">
        <v>63</v>
      </c>
      <c r="BW191" s="44" t="s">
        <v>63</v>
      </c>
      <c r="BX191" s="44"/>
      <c r="BY191" s="53"/>
      <c r="BZ191" s="44" t="s">
        <v>918</v>
      </c>
      <c r="CA191" s="45" t="s">
        <v>86</v>
      </c>
      <c r="CB191" s="44" t="s">
        <v>158</v>
      </c>
      <c r="CC191" s="44" t="s">
        <v>63</v>
      </c>
      <c r="CD191" s="44" t="s">
        <v>63</v>
      </c>
      <c r="CE191" s="44" t="s">
        <v>63</v>
      </c>
      <c r="CF191" s="44" t="s">
        <v>63</v>
      </c>
      <c r="CG191" s="44" t="s">
        <v>63</v>
      </c>
      <c r="CH191" s="62" t="s">
        <v>957</v>
      </c>
    </row>
    <row r="192" spans="1:86" ht="22.5">
      <c r="A192" s="48">
        <v>9</v>
      </c>
      <c r="B192" s="45">
        <v>5</v>
      </c>
      <c r="C192" s="50" t="s">
        <v>90</v>
      </c>
      <c r="D192" s="51"/>
      <c r="E192" s="224"/>
      <c r="F192" s="51"/>
      <c r="G192" s="51"/>
      <c r="H192" s="52"/>
      <c r="I192" s="51"/>
      <c r="J192" s="231"/>
      <c r="K192" s="51"/>
      <c r="L192" s="51"/>
      <c r="M192" s="90">
        <v>0.6840277777777778</v>
      </c>
      <c r="N192" s="240">
        <v>40792</v>
      </c>
      <c r="O192" s="90">
        <v>0.09375</v>
      </c>
      <c r="P192" s="90">
        <v>0.40972222222222227</v>
      </c>
      <c r="Q192" s="80">
        <v>0.9284722222222223</v>
      </c>
      <c r="R192" s="224">
        <v>40792</v>
      </c>
      <c r="S192" s="51">
        <v>0.09375</v>
      </c>
      <c r="T192" s="51">
        <v>0.16527777777777777</v>
      </c>
      <c r="U192" s="80">
        <v>0.015277777777777777</v>
      </c>
      <c r="V192" s="224">
        <v>40792</v>
      </c>
      <c r="W192" s="51">
        <v>0.09375</v>
      </c>
      <c r="X192" s="51">
        <v>0.07847222222222222</v>
      </c>
      <c r="Y192" s="53">
        <v>0.6840277777777778</v>
      </c>
      <c r="Z192" s="53">
        <v>0.09375</v>
      </c>
      <c r="AA192" s="53">
        <v>0.40972222222222227</v>
      </c>
      <c r="AB192" s="53">
        <v>0.7986111111111112</v>
      </c>
      <c r="AC192" s="53">
        <v>0.21875</v>
      </c>
      <c r="AD192" s="54">
        <v>0.4201388888888889</v>
      </c>
      <c r="AE192" s="64" t="s">
        <v>946</v>
      </c>
      <c r="AF192" s="51" t="s">
        <v>946</v>
      </c>
      <c r="AG192" s="56" t="s">
        <v>946</v>
      </c>
      <c r="AH192" s="136">
        <v>0</v>
      </c>
      <c r="AI192" s="51" t="s">
        <v>946</v>
      </c>
      <c r="AJ192" s="51" t="s">
        <v>946</v>
      </c>
      <c r="AK192" s="56" t="s">
        <v>946</v>
      </c>
      <c r="AL192" s="136">
        <v>0</v>
      </c>
      <c r="AM192" s="51">
        <v>0.6840277777777778</v>
      </c>
      <c r="AN192" s="51">
        <v>0.6972222222222223</v>
      </c>
      <c r="AO192" s="56">
        <v>0.013194444444444444</v>
      </c>
      <c r="AP192" s="51">
        <v>0.6840277777777778</v>
      </c>
      <c r="AQ192" s="51">
        <v>0.09305555555555556</v>
      </c>
      <c r="AR192" s="56">
        <v>0.40902777777777777</v>
      </c>
      <c r="AS192" s="51">
        <v>0.6840277777777778</v>
      </c>
      <c r="AT192" s="51">
        <v>0.09375</v>
      </c>
      <c r="AU192" s="56">
        <v>0.40972222222222227</v>
      </c>
      <c r="AV192" s="51"/>
      <c r="AW192" s="51"/>
      <c r="AX192" s="56"/>
      <c r="AY192" s="51">
        <v>0.6840277777777778</v>
      </c>
      <c r="AZ192" s="51">
        <v>0.09375</v>
      </c>
      <c r="BA192" s="56">
        <v>0.40972222222222227</v>
      </c>
      <c r="BB192" s="51" t="s">
        <v>946</v>
      </c>
      <c r="BC192" s="51" t="s">
        <v>946</v>
      </c>
      <c r="BD192" s="56" t="s">
        <v>946</v>
      </c>
      <c r="BE192" s="136">
        <v>0</v>
      </c>
      <c r="BF192" s="51" t="s">
        <v>946</v>
      </c>
      <c r="BG192" s="51" t="s">
        <v>946</v>
      </c>
      <c r="BH192" s="56" t="s">
        <v>946</v>
      </c>
      <c r="BI192" s="136">
        <v>0</v>
      </c>
      <c r="BJ192" s="58">
        <v>9</v>
      </c>
      <c r="BK192" s="59">
        <v>0.03460648148148148</v>
      </c>
      <c r="BL192" s="59">
        <v>0.04131944444444444</v>
      </c>
      <c r="BM192" s="60">
        <v>0.006712962962962962</v>
      </c>
      <c r="BN192" s="207" t="s">
        <v>958</v>
      </c>
      <c r="BO192" s="207" t="s">
        <v>917</v>
      </c>
      <c r="BP192" s="215" t="s">
        <v>951</v>
      </c>
      <c r="BQ192" s="44" t="s">
        <v>71</v>
      </c>
      <c r="BR192" s="44" t="s">
        <v>66</v>
      </c>
      <c r="BS192" s="44" t="s">
        <v>924</v>
      </c>
      <c r="BT192" s="44" t="s">
        <v>63</v>
      </c>
      <c r="BU192" s="44" t="s">
        <v>63</v>
      </c>
      <c r="BV192" s="44" t="s">
        <v>63</v>
      </c>
      <c r="BW192" s="44" t="s">
        <v>63</v>
      </c>
      <c r="BX192" s="44" t="s">
        <v>64</v>
      </c>
      <c r="BY192" s="53">
        <v>0.8055555555555555</v>
      </c>
      <c r="BZ192" s="44" t="s">
        <v>918</v>
      </c>
      <c r="CA192" s="45" t="s">
        <v>66</v>
      </c>
      <c r="CB192" s="44" t="s">
        <v>924</v>
      </c>
      <c r="CC192" s="44" t="s">
        <v>63</v>
      </c>
      <c r="CD192" s="44" t="s">
        <v>63</v>
      </c>
      <c r="CE192" s="44" t="s">
        <v>63</v>
      </c>
      <c r="CF192" s="44" t="s">
        <v>63</v>
      </c>
      <c r="CG192" s="44" t="s">
        <v>131</v>
      </c>
      <c r="CH192" s="62" t="s">
        <v>959</v>
      </c>
    </row>
    <row r="193" spans="1:86" ht="22.5">
      <c r="A193" s="48">
        <v>9</v>
      </c>
      <c r="B193" s="45">
        <v>6</v>
      </c>
      <c r="C193" s="50" t="s">
        <v>57</v>
      </c>
      <c r="D193" s="51"/>
      <c r="E193" s="224"/>
      <c r="F193" s="51"/>
      <c r="G193" s="51"/>
      <c r="H193" s="52"/>
      <c r="I193" s="51"/>
      <c r="J193" s="231"/>
      <c r="K193" s="51"/>
      <c r="L193" s="51"/>
      <c r="M193" s="90">
        <v>0.6868055555555556</v>
      </c>
      <c r="N193" s="240">
        <v>40793</v>
      </c>
      <c r="O193" s="90">
        <v>0.09097222222222222</v>
      </c>
      <c r="P193" s="90">
        <v>0.4041666666666666</v>
      </c>
      <c r="Q193" s="80">
        <v>0.9541666666666666</v>
      </c>
      <c r="R193" s="224">
        <v>40793</v>
      </c>
      <c r="S193" s="51">
        <v>0.09097222222222222</v>
      </c>
      <c r="T193" s="51">
        <v>0.13680555555555554</v>
      </c>
      <c r="U193" s="80">
        <v>0.0375</v>
      </c>
      <c r="V193" s="224">
        <v>40793</v>
      </c>
      <c r="W193" s="51">
        <v>0.09097222222222222</v>
      </c>
      <c r="X193" s="51">
        <v>0.05347222222222222</v>
      </c>
      <c r="Y193" s="53">
        <v>0.6868055555555556</v>
      </c>
      <c r="Z193" s="53">
        <v>0.09097222222222222</v>
      </c>
      <c r="AA193" s="53">
        <v>0.4041666666666666</v>
      </c>
      <c r="AB193" s="53">
        <v>0.8013888888888889</v>
      </c>
      <c r="AC193" s="53">
        <v>0.21597222222222223</v>
      </c>
      <c r="AD193" s="54">
        <v>0.4145833333333333</v>
      </c>
      <c r="AE193" s="64" t="s">
        <v>946</v>
      </c>
      <c r="AF193" s="51" t="s">
        <v>946</v>
      </c>
      <c r="AG193" s="56" t="s">
        <v>946</v>
      </c>
      <c r="AH193" s="136">
        <v>0</v>
      </c>
      <c r="AI193" s="51" t="s">
        <v>946</v>
      </c>
      <c r="AJ193" s="51" t="s">
        <v>946</v>
      </c>
      <c r="AK193" s="56" t="s">
        <v>946</v>
      </c>
      <c r="AL193" s="136">
        <v>0</v>
      </c>
      <c r="AM193" s="51">
        <v>0.6868055555555556</v>
      </c>
      <c r="AN193" s="51">
        <v>0.09027777777777778</v>
      </c>
      <c r="AO193" s="56">
        <v>0.40347222222222223</v>
      </c>
      <c r="AP193" s="51">
        <v>0.7305555555555556</v>
      </c>
      <c r="AQ193" s="51">
        <v>0.09027777777777778</v>
      </c>
      <c r="AR193" s="56">
        <v>0.3597222222222222</v>
      </c>
      <c r="AS193" s="51">
        <v>0.6868055555555556</v>
      </c>
      <c r="AT193" s="51">
        <v>0.09027777777777778</v>
      </c>
      <c r="AU193" s="56">
        <v>0.40347222222222223</v>
      </c>
      <c r="AV193" s="51"/>
      <c r="AW193" s="51"/>
      <c r="AX193" s="56"/>
      <c r="AY193" s="51">
        <v>0.6840277777777778</v>
      </c>
      <c r="AZ193" s="51">
        <v>0.09375</v>
      </c>
      <c r="BA193" s="56">
        <v>0.40972222222222227</v>
      </c>
      <c r="BB193" s="51" t="s">
        <v>946</v>
      </c>
      <c r="BC193" s="51" t="s">
        <v>946</v>
      </c>
      <c r="BD193" s="56" t="s">
        <v>946</v>
      </c>
      <c r="BE193" s="136">
        <v>0</v>
      </c>
      <c r="BF193" s="51" t="s">
        <v>946</v>
      </c>
      <c r="BG193" s="51" t="s">
        <v>946</v>
      </c>
      <c r="BH193" s="56" t="s">
        <v>946</v>
      </c>
      <c r="BI193" s="136">
        <v>0</v>
      </c>
      <c r="BJ193" s="58">
        <v>9</v>
      </c>
      <c r="BK193" s="59">
        <v>0.04131944444444444</v>
      </c>
      <c r="BL193" s="59">
        <v>0.04805555555555555</v>
      </c>
      <c r="BM193" s="60">
        <v>0.00673611111111111</v>
      </c>
      <c r="BN193" s="207" t="s">
        <v>960</v>
      </c>
      <c r="BO193" s="207" t="s">
        <v>917</v>
      </c>
      <c r="BP193" s="215" t="s">
        <v>951</v>
      </c>
      <c r="BQ193" s="44" t="s">
        <v>71</v>
      </c>
      <c r="BR193" s="44" t="s">
        <v>71</v>
      </c>
      <c r="BS193" s="44" t="s">
        <v>924</v>
      </c>
      <c r="BT193" s="44" t="s">
        <v>63</v>
      </c>
      <c r="BU193" s="44" t="s">
        <v>63</v>
      </c>
      <c r="BV193" s="44" t="s">
        <v>63</v>
      </c>
      <c r="BW193" s="44" t="s">
        <v>63</v>
      </c>
      <c r="BX193" s="44"/>
      <c r="BY193" s="53"/>
      <c r="BZ193" s="44" t="s">
        <v>918</v>
      </c>
      <c r="CA193" s="45" t="s">
        <v>86</v>
      </c>
      <c r="CB193" s="44" t="s">
        <v>910</v>
      </c>
      <c r="CC193" s="44" t="s">
        <v>63</v>
      </c>
      <c r="CD193" s="44" t="s">
        <v>63</v>
      </c>
      <c r="CE193" s="44" t="s">
        <v>63</v>
      </c>
      <c r="CF193" s="44" t="s">
        <v>63</v>
      </c>
      <c r="CG193" s="44" t="s">
        <v>63</v>
      </c>
      <c r="CH193" s="62" t="s">
        <v>961</v>
      </c>
    </row>
    <row r="194" spans="1:86" ht="22.5">
      <c r="A194" s="48">
        <v>9</v>
      </c>
      <c r="B194" s="45">
        <v>7</v>
      </c>
      <c r="C194" s="50" t="s">
        <v>67</v>
      </c>
      <c r="D194" s="51"/>
      <c r="E194" s="224"/>
      <c r="F194" s="51"/>
      <c r="G194" s="51"/>
      <c r="H194" s="52"/>
      <c r="I194" s="51"/>
      <c r="J194" s="231"/>
      <c r="K194" s="51"/>
      <c r="L194" s="51"/>
      <c r="M194" s="90">
        <v>0.688888888888889</v>
      </c>
      <c r="N194" s="240">
        <v>40794</v>
      </c>
      <c r="O194" s="90">
        <v>0.08750000000000001</v>
      </c>
      <c r="P194" s="90">
        <v>0.3986111111111111</v>
      </c>
      <c r="Q194" s="80">
        <v>0.970138888888889</v>
      </c>
      <c r="R194" s="224">
        <v>40794</v>
      </c>
      <c r="S194" s="51">
        <v>0.08750000000000001</v>
      </c>
      <c r="T194" s="51">
        <v>0.1173611111111111</v>
      </c>
      <c r="U194" s="80">
        <v>0.049999999999999996</v>
      </c>
      <c r="V194" s="224">
        <v>40794</v>
      </c>
      <c r="W194" s="51">
        <v>0.08750000000000001</v>
      </c>
      <c r="X194" s="51">
        <v>0.0375</v>
      </c>
      <c r="Y194" s="53">
        <v>0.688888888888889</v>
      </c>
      <c r="Z194" s="53">
        <v>0.08750000000000001</v>
      </c>
      <c r="AA194" s="53">
        <v>0.3986111111111111</v>
      </c>
      <c r="AB194" s="53">
        <v>0.8034722222222223</v>
      </c>
      <c r="AC194" s="53">
        <v>0.2125</v>
      </c>
      <c r="AD194" s="54">
        <v>0.40902777777777777</v>
      </c>
      <c r="AE194" s="64" t="s">
        <v>946</v>
      </c>
      <c r="AF194" s="51" t="s">
        <v>946</v>
      </c>
      <c r="AG194" s="56" t="s">
        <v>946</v>
      </c>
      <c r="AH194" s="136">
        <v>0</v>
      </c>
      <c r="AI194" s="51" t="s">
        <v>946</v>
      </c>
      <c r="AJ194" s="51" t="s">
        <v>946</v>
      </c>
      <c r="AK194" s="56" t="s">
        <v>946</v>
      </c>
      <c r="AL194" s="136">
        <v>0</v>
      </c>
      <c r="AM194" s="51">
        <v>0.688888888888889</v>
      </c>
      <c r="AN194" s="51">
        <v>0.08750000000000001</v>
      </c>
      <c r="AO194" s="56">
        <v>0.3986111111111111</v>
      </c>
      <c r="AP194" s="51">
        <v>0.6951388888888889</v>
      </c>
      <c r="AQ194" s="51">
        <v>0.08680555555555557</v>
      </c>
      <c r="AR194" s="56">
        <v>0.39166666666666666</v>
      </c>
      <c r="AS194" s="51">
        <v>0.6895833333333333</v>
      </c>
      <c r="AT194" s="51">
        <v>0.08750000000000001</v>
      </c>
      <c r="AU194" s="56">
        <v>0.3979166666666667</v>
      </c>
      <c r="AV194" s="51"/>
      <c r="AW194" s="51"/>
      <c r="AX194" s="56"/>
      <c r="AY194" s="51">
        <v>0.6875</v>
      </c>
      <c r="AZ194" s="51">
        <v>0.09027777777777778</v>
      </c>
      <c r="BA194" s="56">
        <v>0.40277777777777773</v>
      </c>
      <c r="BB194" s="51" t="s">
        <v>946</v>
      </c>
      <c r="BC194" s="51" t="s">
        <v>946</v>
      </c>
      <c r="BD194" s="56" t="s">
        <v>946</v>
      </c>
      <c r="BE194" s="136">
        <v>0</v>
      </c>
      <c r="BF194" s="51" t="s">
        <v>946</v>
      </c>
      <c r="BG194" s="51" t="s">
        <v>946</v>
      </c>
      <c r="BH194" s="56" t="s">
        <v>946</v>
      </c>
      <c r="BI194" s="136">
        <v>0</v>
      </c>
      <c r="BJ194" s="58">
        <v>9</v>
      </c>
      <c r="BK194" s="59">
        <v>0.04805555555555555</v>
      </c>
      <c r="BL194" s="59">
        <v>0.054664351851851846</v>
      </c>
      <c r="BM194" s="60">
        <v>0.006608796296296297</v>
      </c>
      <c r="BN194" s="207" t="s">
        <v>962</v>
      </c>
      <c r="BO194" s="207" t="s">
        <v>917</v>
      </c>
      <c r="BP194" s="215" t="s">
        <v>951</v>
      </c>
      <c r="BQ194" s="44" t="s">
        <v>71</v>
      </c>
      <c r="BR194" s="44" t="s">
        <v>71</v>
      </c>
      <c r="BS194" s="44" t="s">
        <v>924</v>
      </c>
      <c r="BT194" s="44" t="s">
        <v>63</v>
      </c>
      <c r="BU194" s="44" t="s">
        <v>63</v>
      </c>
      <c r="BV194" s="44" t="s">
        <v>63</v>
      </c>
      <c r="BW194" s="44" t="s">
        <v>63</v>
      </c>
      <c r="BX194" s="44"/>
      <c r="BY194" s="53"/>
      <c r="BZ194" s="44"/>
      <c r="CA194" s="45" t="s">
        <v>86</v>
      </c>
      <c r="CB194" s="44" t="s">
        <v>911</v>
      </c>
      <c r="CC194" s="44" t="s">
        <v>63</v>
      </c>
      <c r="CD194" s="44" t="s">
        <v>63</v>
      </c>
      <c r="CE194" s="44" t="s">
        <v>63</v>
      </c>
      <c r="CF194" s="44" t="s">
        <v>63</v>
      </c>
      <c r="CG194" s="44" t="s">
        <v>63</v>
      </c>
      <c r="CH194" s="62" t="s">
        <v>963</v>
      </c>
    </row>
    <row r="195" spans="1:86" ht="13.5">
      <c r="A195" s="48">
        <v>9</v>
      </c>
      <c r="B195" s="45">
        <v>8</v>
      </c>
      <c r="C195" s="50" t="s">
        <v>74</v>
      </c>
      <c r="D195" s="51"/>
      <c r="E195" s="224"/>
      <c r="F195" s="51"/>
      <c r="G195" s="51"/>
      <c r="H195" s="52"/>
      <c r="I195" s="51"/>
      <c r="J195" s="231"/>
      <c r="K195" s="51"/>
      <c r="L195" s="51"/>
      <c r="M195" s="90">
        <v>0.6916666666666668</v>
      </c>
      <c r="N195" s="240">
        <v>40795</v>
      </c>
      <c r="O195" s="90">
        <v>0.08472222222222221</v>
      </c>
      <c r="P195" s="90">
        <v>0.39305555555555555</v>
      </c>
      <c r="Q195" s="80">
        <v>0.9770833333333333</v>
      </c>
      <c r="R195" s="224">
        <v>40795</v>
      </c>
      <c r="S195" s="51">
        <v>0.08472222222222221</v>
      </c>
      <c r="T195" s="51">
        <v>0.1076388888888889</v>
      </c>
      <c r="U195" s="80">
        <v>0.05555555555555555</v>
      </c>
      <c r="V195" s="224">
        <v>40795</v>
      </c>
      <c r="W195" s="51">
        <v>0.08472222222222221</v>
      </c>
      <c r="X195" s="51">
        <v>0.029166666666666664</v>
      </c>
      <c r="Y195" s="53">
        <v>0.6916666666666668</v>
      </c>
      <c r="Z195" s="53">
        <v>0.08472222222222221</v>
      </c>
      <c r="AA195" s="53">
        <v>0.39305555555555555</v>
      </c>
      <c r="AB195" s="53">
        <v>0.80625</v>
      </c>
      <c r="AC195" s="53">
        <v>0.20972222222222223</v>
      </c>
      <c r="AD195" s="54">
        <v>0.40347222222222223</v>
      </c>
      <c r="AE195" s="64" t="s">
        <v>946</v>
      </c>
      <c r="AF195" s="51" t="s">
        <v>946</v>
      </c>
      <c r="AG195" s="56" t="s">
        <v>946</v>
      </c>
      <c r="AH195" s="136">
        <v>0</v>
      </c>
      <c r="AI195" s="51" t="s">
        <v>946</v>
      </c>
      <c r="AJ195" s="51" t="s">
        <v>946</v>
      </c>
      <c r="AK195" s="56" t="s">
        <v>946</v>
      </c>
      <c r="AL195" s="136">
        <v>0</v>
      </c>
      <c r="AM195" s="51">
        <v>0.6916666666666668</v>
      </c>
      <c r="AN195" s="51">
        <v>0.08402777777777777</v>
      </c>
      <c r="AO195" s="56">
        <v>0.3923611111111111</v>
      </c>
      <c r="AP195" s="51">
        <v>0.6916666666666668</v>
      </c>
      <c r="AQ195" s="51">
        <v>0.08402777777777777</v>
      </c>
      <c r="AR195" s="56">
        <v>0.3923611111111111</v>
      </c>
      <c r="AS195" s="51">
        <v>0.6916666666666668</v>
      </c>
      <c r="AT195" s="51">
        <v>0.08402777777777777</v>
      </c>
      <c r="AU195" s="56">
        <v>0.3923611111111111</v>
      </c>
      <c r="AV195" s="51"/>
      <c r="AW195" s="51"/>
      <c r="AX195" s="56"/>
      <c r="AY195" s="51">
        <v>0.6909722222222222</v>
      </c>
      <c r="AZ195" s="51">
        <v>0.08680555555555557</v>
      </c>
      <c r="BA195" s="56">
        <v>0.3958333333333333</v>
      </c>
      <c r="BB195" s="51" t="s">
        <v>946</v>
      </c>
      <c r="BC195" s="51" t="s">
        <v>946</v>
      </c>
      <c r="BD195" s="56" t="s">
        <v>946</v>
      </c>
      <c r="BE195" s="136">
        <v>0</v>
      </c>
      <c r="BF195" s="51" t="s">
        <v>946</v>
      </c>
      <c r="BG195" s="51" t="s">
        <v>946</v>
      </c>
      <c r="BH195" s="56" t="s">
        <v>946</v>
      </c>
      <c r="BI195" s="136">
        <v>0</v>
      </c>
      <c r="BJ195" s="58">
        <v>9</v>
      </c>
      <c r="BK195" s="59">
        <v>0.054664351851851846</v>
      </c>
      <c r="BL195" s="59">
        <v>0.06114583333333334</v>
      </c>
      <c r="BM195" s="60">
        <v>0.006481481481481481</v>
      </c>
      <c r="BN195" s="207" t="s">
        <v>964</v>
      </c>
      <c r="BO195" s="207" t="s">
        <v>917</v>
      </c>
      <c r="BP195" s="215" t="s">
        <v>951</v>
      </c>
      <c r="BQ195" s="44" t="s">
        <v>71</v>
      </c>
      <c r="BR195" s="44" t="s">
        <v>71</v>
      </c>
      <c r="BS195" s="44" t="s">
        <v>911</v>
      </c>
      <c r="BT195" s="44" t="s">
        <v>63</v>
      </c>
      <c r="BU195" s="44" t="s">
        <v>63</v>
      </c>
      <c r="BV195" s="44" t="s">
        <v>63</v>
      </c>
      <c r="BW195" s="44" t="s">
        <v>63</v>
      </c>
      <c r="BX195" s="44"/>
      <c r="BY195" s="53"/>
      <c r="BZ195" s="44"/>
      <c r="CA195" s="45" t="s">
        <v>86</v>
      </c>
      <c r="CB195" s="44" t="s">
        <v>924</v>
      </c>
      <c r="CC195" s="44" t="s">
        <v>63</v>
      </c>
      <c r="CD195" s="44" t="s">
        <v>63</v>
      </c>
      <c r="CE195" s="44" t="s">
        <v>63</v>
      </c>
      <c r="CF195" s="44" t="s">
        <v>63</v>
      </c>
      <c r="CG195" s="44" t="s">
        <v>63</v>
      </c>
      <c r="CH195" s="62" t="s">
        <v>965</v>
      </c>
    </row>
    <row r="196" spans="1:86" ht="22.5">
      <c r="A196" s="48">
        <v>9</v>
      </c>
      <c r="B196" s="45">
        <v>9</v>
      </c>
      <c r="C196" s="50" t="s">
        <v>78</v>
      </c>
      <c r="D196" s="51"/>
      <c r="E196" s="224"/>
      <c r="F196" s="51"/>
      <c r="G196" s="51"/>
      <c r="H196" s="52"/>
      <c r="I196" s="51"/>
      <c r="J196" s="231"/>
      <c r="K196" s="51"/>
      <c r="L196" s="51"/>
      <c r="M196" s="90">
        <v>0.6944444444444445</v>
      </c>
      <c r="N196" s="240">
        <v>40796</v>
      </c>
      <c r="O196" s="90">
        <v>0.08194444444444444</v>
      </c>
      <c r="P196" s="90">
        <v>0.3875</v>
      </c>
      <c r="Q196" s="80">
        <v>0.9763888888888889</v>
      </c>
      <c r="R196" s="224">
        <v>40796</v>
      </c>
      <c r="S196" s="51">
        <v>0.08194444444444444</v>
      </c>
      <c r="T196" s="51">
        <v>0.10555555555555556</v>
      </c>
      <c r="U196" s="80">
        <v>0.05625</v>
      </c>
      <c r="V196" s="240">
        <v>40796</v>
      </c>
      <c r="W196" s="51">
        <v>0.08194444444444444</v>
      </c>
      <c r="X196" s="90">
        <v>0.025694444444444447</v>
      </c>
      <c r="Y196" s="53">
        <v>0.6944444444444445</v>
      </c>
      <c r="Z196" s="53">
        <v>0.08194444444444444</v>
      </c>
      <c r="AA196" s="53">
        <v>0.3875</v>
      </c>
      <c r="AB196" s="53">
        <v>0.8090277777777778</v>
      </c>
      <c r="AC196" s="53">
        <v>0.20694444444444446</v>
      </c>
      <c r="AD196" s="54">
        <v>0.3979166666666667</v>
      </c>
      <c r="AE196" s="64" t="s">
        <v>946</v>
      </c>
      <c r="AF196" s="51" t="s">
        <v>946</v>
      </c>
      <c r="AG196" s="56" t="s">
        <v>946</v>
      </c>
      <c r="AH196" s="136">
        <v>0</v>
      </c>
      <c r="AI196" s="51" t="s">
        <v>946</v>
      </c>
      <c r="AJ196" s="51" t="s">
        <v>946</v>
      </c>
      <c r="AK196" s="56" t="s">
        <v>946</v>
      </c>
      <c r="AL196" s="136">
        <v>0</v>
      </c>
      <c r="AM196" s="51">
        <v>0.6944444444444445</v>
      </c>
      <c r="AN196" s="51">
        <v>0.08125</v>
      </c>
      <c r="AO196" s="56">
        <v>0.38680555555555557</v>
      </c>
      <c r="AP196" s="51">
        <v>0.6944444444444445</v>
      </c>
      <c r="AQ196" s="51">
        <v>0.08055555555555556</v>
      </c>
      <c r="AR196" s="56">
        <v>0.3861111111111111</v>
      </c>
      <c r="AS196" s="79" t="s">
        <v>966</v>
      </c>
      <c r="AT196" s="79" t="s">
        <v>967</v>
      </c>
      <c r="AU196" s="130" t="s">
        <v>968</v>
      </c>
      <c r="AV196" s="51"/>
      <c r="AW196" s="51"/>
      <c r="AX196" s="56"/>
      <c r="AY196" s="51">
        <v>0.6944444444444445</v>
      </c>
      <c r="AZ196" s="51">
        <v>0.08333333333333333</v>
      </c>
      <c r="BA196" s="56">
        <v>0.3888888888888889</v>
      </c>
      <c r="BB196" s="51" t="s">
        <v>946</v>
      </c>
      <c r="BC196" s="51" t="s">
        <v>946</v>
      </c>
      <c r="BD196" s="56" t="s">
        <v>946</v>
      </c>
      <c r="BE196" s="136">
        <v>0</v>
      </c>
      <c r="BF196" s="51" t="s">
        <v>946</v>
      </c>
      <c r="BG196" s="51" t="s">
        <v>946</v>
      </c>
      <c r="BH196" s="56" t="s">
        <v>946</v>
      </c>
      <c r="BI196" s="136">
        <v>0</v>
      </c>
      <c r="BJ196" s="58">
        <v>9</v>
      </c>
      <c r="BK196" s="59">
        <v>0.06114583333333334</v>
      </c>
      <c r="BL196" s="59">
        <v>0.06758101851851851</v>
      </c>
      <c r="BM196" s="60">
        <v>0.006435185185185186</v>
      </c>
      <c r="BN196" s="207" t="s">
        <v>969</v>
      </c>
      <c r="BO196" s="207" t="s">
        <v>917</v>
      </c>
      <c r="BP196" s="215" t="s">
        <v>951</v>
      </c>
      <c r="BQ196" s="44" t="s">
        <v>71</v>
      </c>
      <c r="BR196" s="44" t="s">
        <v>71</v>
      </c>
      <c r="BS196" s="44" t="s">
        <v>924</v>
      </c>
      <c r="BT196" s="44" t="s">
        <v>63</v>
      </c>
      <c r="BU196" s="44" t="s">
        <v>63</v>
      </c>
      <c r="BV196" s="44" t="s">
        <v>63</v>
      </c>
      <c r="BW196" s="44" t="s">
        <v>63</v>
      </c>
      <c r="BX196" s="44" t="s">
        <v>64</v>
      </c>
      <c r="BY196" s="53">
        <v>0.9166666666666666</v>
      </c>
      <c r="BZ196" s="44" t="s">
        <v>927</v>
      </c>
      <c r="CA196" s="45" t="s">
        <v>71</v>
      </c>
      <c r="CB196" s="44" t="s">
        <v>924</v>
      </c>
      <c r="CC196" s="44" t="s">
        <v>63</v>
      </c>
      <c r="CD196" s="44" t="s">
        <v>63</v>
      </c>
      <c r="CE196" s="44" t="s">
        <v>63</v>
      </c>
      <c r="CF196" s="44" t="s">
        <v>63</v>
      </c>
      <c r="CG196" s="44" t="s">
        <v>63</v>
      </c>
      <c r="CH196" s="62" t="s">
        <v>970</v>
      </c>
    </row>
    <row r="197" spans="1:93" ht="13.5">
      <c r="A197" s="48">
        <v>9</v>
      </c>
      <c r="B197" s="45">
        <v>10</v>
      </c>
      <c r="C197" s="50" t="s">
        <v>83</v>
      </c>
      <c r="D197" s="51"/>
      <c r="E197" s="224"/>
      <c r="F197" s="51"/>
      <c r="G197" s="51"/>
      <c r="H197" s="52"/>
      <c r="I197" s="51"/>
      <c r="J197" s="231"/>
      <c r="K197" s="51"/>
      <c r="L197" s="51"/>
      <c r="M197" s="90">
        <v>0.6972222222222223</v>
      </c>
      <c r="N197" s="240">
        <v>40797</v>
      </c>
      <c r="O197" s="90">
        <v>0.07847222222222222</v>
      </c>
      <c r="P197" s="90">
        <v>0.38125000000000003</v>
      </c>
      <c r="Q197" s="80">
        <v>0.9659722222222222</v>
      </c>
      <c r="R197" s="224">
        <v>40797</v>
      </c>
      <c r="S197" s="51">
        <v>0.07847222222222222</v>
      </c>
      <c r="T197" s="51">
        <v>0.1125</v>
      </c>
      <c r="U197" s="80">
        <v>0.05277777777777778</v>
      </c>
      <c r="V197" s="224">
        <v>40797</v>
      </c>
      <c r="W197" s="51">
        <v>0.07847222222222222</v>
      </c>
      <c r="X197" s="51">
        <v>0.025694444444444447</v>
      </c>
      <c r="Y197" s="53">
        <v>0.6972222222222223</v>
      </c>
      <c r="Z197" s="53">
        <v>0.07847222222222222</v>
      </c>
      <c r="AA197" s="53">
        <v>0.38125000000000003</v>
      </c>
      <c r="AB197" s="53">
        <v>0.8118055555555556</v>
      </c>
      <c r="AC197" s="53">
        <v>0.2034722222222222</v>
      </c>
      <c r="AD197" s="54">
        <v>0.39166666666666666</v>
      </c>
      <c r="AE197" s="64" t="s">
        <v>946</v>
      </c>
      <c r="AF197" s="51" t="s">
        <v>946</v>
      </c>
      <c r="AG197" s="56" t="s">
        <v>946</v>
      </c>
      <c r="AH197" s="136">
        <v>0</v>
      </c>
      <c r="AI197" s="51" t="s">
        <v>946</v>
      </c>
      <c r="AJ197" s="51" t="s">
        <v>946</v>
      </c>
      <c r="AK197" s="56" t="s">
        <v>946</v>
      </c>
      <c r="AL197" s="136">
        <v>0</v>
      </c>
      <c r="AM197" s="51">
        <v>0.7069444444444444</v>
      </c>
      <c r="AN197" s="51">
        <v>0.07777777777777778</v>
      </c>
      <c r="AO197" s="56">
        <v>0.37083333333333335</v>
      </c>
      <c r="AP197" s="51">
        <v>0.7069444444444444</v>
      </c>
      <c r="AQ197" s="51">
        <v>0.07777777777777778</v>
      </c>
      <c r="AR197" s="56">
        <v>0.37083333333333335</v>
      </c>
      <c r="AS197" s="51">
        <v>0.6972222222222223</v>
      </c>
      <c r="AT197" s="51">
        <v>0.07777777777777778</v>
      </c>
      <c r="AU197" s="56">
        <v>0.38055555555555554</v>
      </c>
      <c r="AV197" s="51"/>
      <c r="AW197" s="51"/>
      <c r="AX197" s="56"/>
      <c r="AY197" s="51">
        <v>0.6944444444444445</v>
      </c>
      <c r="AZ197" s="51">
        <v>0.08680555555555557</v>
      </c>
      <c r="BA197" s="56">
        <v>0.3923611111111111</v>
      </c>
      <c r="BB197" s="51" t="s">
        <v>946</v>
      </c>
      <c r="BC197" s="51" t="s">
        <v>946</v>
      </c>
      <c r="BD197" s="56" t="s">
        <v>946</v>
      </c>
      <c r="BE197" s="136">
        <v>0</v>
      </c>
      <c r="BF197" s="51" t="s">
        <v>946</v>
      </c>
      <c r="BG197" s="51" t="s">
        <v>946</v>
      </c>
      <c r="BH197" s="56" t="s">
        <v>946</v>
      </c>
      <c r="BI197" s="136">
        <v>0</v>
      </c>
      <c r="BJ197" s="58">
        <v>9</v>
      </c>
      <c r="BK197" s="59">
        <v>0.06758101851851851</v>
      </c>
      <c r="BL197" s="59">
        <v>0.07394675925925925</v>
      </c>
      <c r="BM197" s="60">
        <v>0.00636574074074074</v>
      </c>
      <c r="BN197" s="207" t="s">
        <v>971</v>
      </c>
      <c r="BO197" s="207" t="s">
        <v>917</v>
      </c>
      <c r="BP197" s="215" t="s">
        <v>951</v>
      </c>
      <c r="BQ197" s="44" t="s">
        <v>71</v>
      </c>
      <c r="BR197" s="44" t="s">
        <v>71</v>
      </c>
      <c r="BS197" s="44" t="s">
        <v>924</v>
      </c>
      <c r="BT197" s="44" t="s">
        <v>63</v>
      </c>
      <c r="BU197" s="44" t="s">
        <v>63</v>
      </c>
      <c r="BV197" s="44" t="s">
        <v>63</v>
      </c>
      <c r="BW197" s="44" t="s">
        <v>63</v>
      </c>
      <c r="BX197" s="44" t="s">
        <v>64</v>
      </c>
      <c r="BY197" s="53">
        <v>0.9236111111111112</v>
      </c>
      <c r="BZ197" s="44" t="s">
        <v>927</v>
      </c>
      <c r="CA197" s="45" t="s">
        <v>71</v>
      </c>
      <c r="CB197" s="44" t="s">
        <v>924</v>
      </c>
      <c r="CC197" s="44" t="s">
        <v>63</v>
      </c>
      <c r="CD197" s="44" t="s">
        <v>63</v>
      </c>
      <c r="CE197" s="44" t="s">
        <v>63</v>
      </c>
      <c r="CF197" s="44" t="s">
        <v>63</v>
      </c>
      <c r="CG197" s="44" t="s">
        <v>63</v>
      </c>
      <c r="CH197" s="62" t="s">
        <v>972</v>
      </c>
      <c r="CL197" s="47">
        <v>18</v>
      </c>
      <c r="CM197" s="47">
        <v>29</v>
      </c>
      <c r="CN197" s="47">
        <v>6</v>
      </c>
      <c r="CO197" s="47">
        <v>6</v>
      </c>
    </row>
    <row r="198" spans="1:93" ht="22.5">
      <c r="A198" s="48">
        <v>9</v>
      </c>
      <c r="B198" s="45">
        <v>11</v>
      </c>
      <c r="C198" s="50" t="s">
        <v>87</v>
      </c>
      <c r="D198" s="51"/>
      <c r="E198" s="224"/>
      <c r="F198" s="51"/>
      <c r="G198" s="51"/>
      <c r="H198" s="52"/>
      <c r="I198" s="51"/>
      <c r="J198" s="231"/>
      <c r="K198" s="51"/>
      <c r="L198" s="51"/>
      <c r="M198" s="90">
        <v>0.6993055555555556</v>
      </c>
      <c r="N198" s="240">
        <v>40798</v>
      </c>
      <c r="O198" s="90">
        <v>0.075</v>
      </c>
      <c r="P198" s="90">
        <v>0.3756944444444445</v>
      </c>
      <c r="Q198" s="80">
        <v>0.9368055555555556</v>
      </c>
      <c r="R198" s="224">
        <v>40798</v>
      </c>
      <c r="S198" s="51">
        <v>0.075</v>
      </c>
      <c r="T198" s="51">
        <v>0.13819444444444443</v>
      </c>
      <c r="U198" s="80">
        <v>0.04513888888888889</v>
      </c>
      <c r="V198" s="224">
        <v>40798</v>
      </c>
      <c r="W198" s="51">
        <v>0.075</v>
      </c>
      <c r="X198" s="51">
        <v>0.029861111111111113</v>
      </c>
      <c r="Y198" s="53">
        <v>0.6993055555555556</v>
      </c>
      <c r="Z198" s="53">
        <v>0.075</v>
      </c>
      <c r="AA198" s="53">
        <v>0.3756944444444445</v>
      </c>
      <c r="AB198" s="53">
        <v>0.813888888888889</v>
      </c>
      <c r="AC198" s="53">
        <v>0.19999999999999998</v>
      </c>
      <c r="AD198" s="54">
        <v>0.3861111111111111</v>
      </c>
      <c r="AE198" s="64" t="s">
        <v>946</v>
      </c>
      <c r="AF198" s="51" t="s">
        <v>946</v>
      </c>
      <c r="AG198" s="56" t="s">
        <v>946</v>
      </c>
      <c r="AH198" s="136">
        <v>0</v>
      </c>
      <c r="AI198" s="51" t="s">
        <v>946</v>
      </c>
      <c r="AJ198" s="51" t="s">
        <v>946</v>
      </c>
      <c r="AK198" s="56" t="s">
        <v>946</v>
      </c>
      <c r="AL198" s="136">
        <v>0</v>
      </c>
      <c r="AM198" s="51">
        <v>0.7000000000000001</v>
      </c>
      <c r="AN198" s="51">
        <v>0.075</v>
      </c>
      <c r="AO198" s="56">
        <v>0.375</v>
      </c>
      <c r="AP198" s="51">
        <v>0.7062499999999999</v>
      </c>
      <c r="AQ198" s="51">
        <v>0.07430555555555556</v>
      </c>
      <c r="AR198" s="56">
        <v>0.3680555555555556</v>
      </c>
      <c r="AS198" s="51">
        <v>0.7000000000000001</v>
      </c>
      <c r="AT198" s="51">
        <v>0.075</v>
      </c>
      <c r="AU198" s="56">
        <v>0.375</v>
      </c>
      <c r="AV198" s="51"/>
      <c r="AW198" s="51"/>
      <c r="AX198" s="56"/>
      <c r="AY198" s="51">
        <v>0.6979166666666666</v>
      </c>
      <c r="AZ198" s="51">
        <v>0.0763888888888889</v>
      </c>
      <c r="BA198" s="56">
        <v>0.37847222222222227</v>
      </c>
      <c r="BB198" s="51" t="s">
        <v>946</v>
      </c>
      <c r="BC198" s="51" t="s">
        <v>946</v>
      </c>
      <c r="BD198" s="56" t="s">
        <v>946</v>
      </c>
      <c r="BE198" s="136">
        <v>0</v>
      </c>
      <c r="BF198" s="51" t="s">
        <v>946</v>
      </c>
      <c r="BG198" s="51" t="s">
        <v>946</v>
      </c>
      <c r="BH198" s="56" t="s">
        <v>946</v>
      </c>
      <c r="BI198" s="136">
        <v>0</v>
      </c>
      <c r="BJ198" s="58">
        <v>9</v>
      </c>
      <c r="BK198" s="59">
        <v>0.07394675925925925</v>
      </c>
      <c r="BL198" s="59">
        <v>0.0804861111111111</v>
      </c>
      <c r="BM198" s="60">
        <v>0.006539351851851852</v>
      </c>
      <c r="BN198" s="207" t="s">
        <v>973</v>
      </c>
      <c r="BO198" s="207" t="s">
        <v>917</v>
      </c>
      <c r="BP198" s="215" t="s">
        <v>951</v>
      </c>
      <c r="BQ198" s="44" t="s">
        <v>71</v>
      </c>
      <c r="BR198" s="44" t="s">
        <v>71</v>
      </c>
      <c r="BS198" s="44" t="s">
        <v>911</v>
      </c>
      <c r="BT198" s="44" t="s">
        <v>63</v>
      </c>
      <c r="BU198" s="44" t="s">
        <v>63</v>
      </c>
      <c r="BV198" s="44" t="s">
        <v>63</v>
      </c>
      <c r="BW198" s="44" t="s">
        <v>63</v>
      </c>
      <c r="BX198" s="44"/>
      <c r="BY198" s="53"/>
      <c r="BZ198" s="44" t="s">
        <v>918</v>
      </c>
      <c r="CA198" s="45" t="s">
        <v>66</v>
      </c>
      <c r="CB198" s="44" t="s">
        <v>924</v>
      </c>
      <c r="CC198" s="44" t="s">
        <v>63</v>
      </c>
      <c r="CD198" s="44" t="s">
        <v>63</v>
      </c>
      <c r="CE198" s="44" t="s">
        <v>63</v>
      </c>
      <c r="CF198" s="44" t="s">
        <v>63</v>
      </c>
      <c r="CG198" s="44" t="s">
        <v>63</v>
      </c>
      <c r="CH198" s="62" t="s">
        <v>974</v>
      </c>
      <c r="CL198" s="47">
        <v>18</v>
      </c>
      <c r="CM198" s="47">
        <v>33</v>
      </c>
      <c r="CN198" s="47">
        <v>6</v>
      </c>
      <c r="CO198" s="47">
        <v>2</v>
      </c>
    </row>
    <row r="199" spans="1:93" ht="33.75">
      <c r="A199" s="48">
        <v>9</v>
      </c>
      <c r="B199" s="45">
        <v>12</v>
      </c>
      <c r="C199" s="50" t="s">
        <v>90</v>
      </c>
      <c r="D199" s="51"/>
      <c r="E199" s="224"/>
      <c r="F199" s="51"/>
      <c r="G199" s="51"/>
      <c r="H199" s="52"/>
      <c r="I199" s="51"/>
      <c r="J199" s="231"/>
      <c r="K199" s="51"/>
      <c r="L199" s="51"/>
      <c r="M199" s="98">
        <v>0.7020833333333334</v>
      </c>
      <c r="N199" s="242">
        <v>40799</v>
      </c>
      <c r="O199" s="98">
        <v>0.07222222222222223</v>
      </c>
      <c r="P199" s="90">
        <v>0.37013888888888885</v>
      </c>
      <c r="Q199" s="91">
        <v>0.7020833333333334</v>
      </c>
      <c r="R199" s="244">
        <v>40799</v>
      </c>
      <c r="S199" s="51">
        <v>0.07222222222222223</v>
      </c>
      <c r="T199" s="91">
        <v>0.37013888888888885</v>
      </c>
      <c r="U199" s="104" t="s">
        <v>975</v>
      </c>
      <c r="V199" s="244">
        <v>40799</v>
      </c>
      <c r="W199" s="104" t="s">
        <v>976</v>
      </c>
      <c r="X199" s="92" t="s">
        <v>977</v>
      </c>
      <c r="Y199" s="53">
        <v>0.7020833333333334</v>
      </c>
      <c r="Z199" s="53">
        <v>0.07222222222222223</v>
      </c>
      <c r="AA199" s="53">
        <v>0.37013888888888885</v>
      </c>
      <c r="AB199" s="53">
        <v>0.8166666666666668</v>
      </c>
      <c r="AC199" s="53">
        <v>0.19722222222222222</v>
      </c>
      <c r="AD199" s="54">
        <v>0.38055555555555554</v>
      </c>
      <c r="AE199" s="64" t="s">
        <v>946</v>
      </c>
      <c r="AF199" s="51" t="s">
        <v>946</v>
      </c>
      <c r="AG199" s="56" t="s">
        <v>946</v>
      </c>
      <c r="AH199" s="136">
        <v>0</v>
      </c>
      <c r="AI199" s="51" t="s">
        <v>946</v>
      </c>
      <c r="AJ199" s="51" t="s">
        <v>946</v>
      </c>
      <c r="AK199" s="56" t="s">
        <v>946</v>
      </c>
      <c r="AL199" s="136">
        <v>0</v>
      </c>
      <c r="AM199" s="51">
        <v>0.7020833333333334</v>
      </c>
      <c r="AN199" s="51">
        <v>0.7090277777777777</v>
      </c>
      <c r="AO199" s="56">
        <v>0.006944444444444444</v>
      </c>
      <c r="AP199" s="51">
        <v>0.7027777777777778</v>
      </c>
      <c r="AQ199" s="51">
        <v>0.7097222222222223</v>
      </c>
      <c r="AR199" s="56">
        <v>0.006944444444444444</v>
      </c>
      <c r="AS199" s="51">
        <v>0.7027777777777778</v>
      </c>
      <c r="AT199" s="51">
        <v>0.7097222222222223</v>
      </c>
      <c r="AU199" s="56">
        <v>0.006944444444444444</v>
      </c>
      <c r="AV199" s="51"/>
      <c r="AW199" s="51"/>
      <c r="AX199" s="56"/>
      <c r="AY199" s="51">
        <v>0.7013888888888888</v>
      </c>
      <c r="AZ199" s="51">
        <v>0.19791666666666666</v>
      </c>
      <c r="BA199" s="56">
        <v>0.49652777777777773</v>
      </c>
      <c r="BB199" s="51" t="s">
        <v>946</v>
      </c>
      <c r="BC199" s="51" t="s">
        <v>946</v>
      </c>
      <c r="BD199" s="56" t="s">
        <v>946</v>
      </c>
      <c r="BE199" s="136">
        <v>0</v>
      </c>
      <c r="BF199" s="51" t="s">
        <v>946</v>
      </c>
      <c r="BG199" s="51" t="s">
        <v>946</v>
      </c>
      <c r="BH199" s="56" t="s">
        <v>946</v>
      </c>
      <c r="BI199" s="136">
        <v>0</v>
      </c>
      <c r="BJ199" s="58">
        <v>9</v>
      </c>
      <c r="BK199" s="59">
        <v>0.0804861111111111</v>
      </c>
      <c r="BL199" s="59">
        <v>0.08657407407407408</v>
      </c>
      <c r="BM199" s="60">
        <v>0.006087962962962964</v>
      </c>
      <c r="BN199" s="207" t="s">
        <v>978</v>
      </c>
      <c r="BO199" s="207" t="s">
        <v>917</v>
      </c>
      <c r="BP199" s="215" t="s">
        <v>951</v>
      </c>
      <c r="BQ199" s="44" t="s">
        <v>71</v>
      </c>
      <c r="BR199" s="44" t="s">
        <v>66</v>
      </c>
      <c r="BS199" s="44" t="s">
        <v>911</v>
      </c>
      <c r="BT199" s="44" t="s">
        <v>63</v>
      </c>
      <c r="BU199" s="44" t="s">
        <v>63</v>
      </c>
      <c r="BV199" s="44" t="s">
        <v>63</v>
      </c>
      <c r="BW199" s="44" t="s">
        <v>63</v>
      </c>
      <c r="BX199" s="44" t="s">
        <v>85</v>
      </c>
      <c r="BY199" s="53"/>
      <c r="BZ199" s="44" t="s">
        <v>918</v>
      </c>
      <c r="CA199" s="45" t="s">
        <v>86</v>
      </c>
      <c r="CB199" s="44" t="s">
        <v>911</v>
      </c>
      <c r="CC199" s="44" t="s">
        <v>63</v>
      </c>
      <c r="CD199" s="44" t="s">
        <v>63</v>
      </c>
      <c r="CE199" s="44" t="s">
        <v>63</v>
      </c>
      <c r="CF199" s="44" t="s">
        <v>63</v>
      </c>
      <c r="CG199" s="44" t="s">
        <v>63</v>
      </c>
      <c r="CH199" s="62" t="s">
        <v>979</v>
      </c>
      <c r="CL199" s="47">
        <v>18</v>
      </c>
      <c r="CM199" s="47">
        <v>37</v>
      </c>
      <c r="CN199" s="47">
        <v>5</v>
      </c>
      <c r="CO199" s="47">
        <v>58</v>
      </c>
    </row>
    <row r="200" spans="1:93" ht="22.5">
      <c r="A200" s="48">
        <v>9</v>
      </c>
      <c r="B200" s="45">
        <v>13</v>
      </c>
      <c r="C200" s="50" t="s">
        <v>57</v>
      </c>
      <c r="D200" s="51"/>
      <c r="E200" s="224"/>
      <c r="F200" s="51"/>
      <c r="G200" s="51"/>
      <c r="H200" s="52"/>
      <c r="I200" s="51"/>
      <c r="J200" s="231"/>
      <c r="K200" s="51"/>
      <c r="L200" s="51"/>
      <c r="M200" s="98">
        <v>0.7048611111111112</v>
      </c>
      <c r="N200" s="242">
        <v>40800</v>
      </c>
      <c r="O200" s="98">
        <v>0.06874999999999999</v>
      </c>
      <c r="P200" s="90">
        <v>0.3638888888888889</v>
      </c>
      <c r="Q200" s="91">
        <v>0.7048611111111112</v>
      </c>
      <c r="R200" s="244">
        <v>40800</v>
      </c>
      <c r="S200" s="51">
        <v>0.06874999999999999</v>
      </c>
      <c r="T200" s="91">
        <v>0.3638888888888889</v>
      </c>
      <c r="U200" s="104" t="s">
        <v>980</v>
      </c>
      <c r="V200" s="244">
        <v>40800</v>
      </c>
      <c r="W200" s="104" t="s">
        <v>981</v>
      </c>
      <c r="X200" s="92" t="s">
        <v>982</v>
      </c>
      <c r="Y200" s="53">
        <v>0.7048611111111112</v>
      </c>
      <c r="Z200" s="53">
        <v>0.06874999999999999</v>
      </c>
      <c r="AA200" s="53">
        <v>0.3638888888888889</v>
      </c>
      <c r="AB200" s="53">
        <v>0.8194444444444445</v>
      </c>
      <c r="AC200" s="53">
        <v>0.19375</v>
      </c>
      <c r="AD200" s="54">
        <v>0.3743055555555555</v>
      </c>
      <c r="AE200" s="64" t="s">
        <v>946</v>
      </c>
      <c r="AF200" s="51" t="s">
        <v>946</v>
      </c>
      <c r="AG200" s="56" t="s">
        <v>946</v>
      </c>
      <c r="AH200" s="136">
        <v>0</v>
      </c>
      <c r="AI200" s="51" t="s">
        <v>946</v>
      </c>
      <c r="AJ200" s="51" t="s">
        <v>946</v>
      </c>
      <c r="AK200" s="56" t="s">
        <v>946</v>
      </c>
      <c r="AL200" s="136">
        <v>0</v>
      </c>
      <c r="AM200" s="51">
        <v>0.7048611111111112</v>
      </c>
      <c r="AN200" s="51">
        <v>0.06805555555555555</v>
      </c>
      <c r="AO200" s="56">
        <v>0.36319444444444443</v>
      </c>
      <c r="AP200" s="51">
        <v>0.7055555555555556</v>
      </c>
      <c r="AQ200" s="51">
        <v>0.06805555555555555</v>
      </c>
      <c r="AR200" s="56">
        <v>0.3625</v>
      </c>
      <c r="AS200" s="51">
        <v>0.7055555555555556</v>
      </c>
      <c r="AT200" s="51">
        <v>0.06874999999999999</v>
      </c>
      <c r="AU200" s="56">
        <v>0.36319444444444443</v>
      </c>
      <c r="AV200" s="51"/>
      <c r="AW200" s="51"/>
      <c r="AX200" s="56"/>
      <c r="AY200" s="51">
        <v>0.7048611111111112</v>
      </c>
      <c r="AZ200" s="51">
        <v>0.06944444444444443</v>
      </c>
      <c r="BA200" s="56">
        <v>0.3645833333333333</v>
      </c>
      <c r="BB200" s="51" t="s">
        <v>946</v>
      </c>
      <c r="BC200" s="51" t="s">
        <v>946</v>
      </c>
      <c r="BD200" s="56" t="s">
        <v>946</v>
      </c>
      <c r="BE200" s="136">
        <v>0</v>
      </c>
      <c r="BF200" s="51" t="s">
        <v>946</v>
      </c>
      <c r="BG200" s="51" t="s">
        <v>946</v>
      </c>
      <c r="BH200" s="56" t="s">
        <v>946</v>
      </c>
      <c r="BI200" s="136">
        <v>0</v>
      </c>
      <c r="BJ200" s="58">
        <v>9</v>
      </c>
      <c r="BK200" s="59">
        <v>0.08657407407407408</v>
      </c>
      <c r="BL200" s="59">
        <v>0.09258101851851852</v>
      </c>
      <c r="BM200" s="60">
        <v>0.006006944444444444</v>
      </c>
      <c r="BN200" s="207" t="s">
        <v>983</v>
      </c>
      <c r="BO200" s="207" t="s">
        <v>917</v>
      </c>
      <c r="BP200" s="215" t="s">
        <v>951</v>
      </c>
      <c r="BQ200" s="44" t="s">
        <v>71</v>
      </c>
      <c r="BR200" s="44" t="s">
        <v>66</v>
      </c>
      <c r="BS200" s="44" t="s">
        <v>924</v>
      </c>
      <c r="BT200" s="44" t="s">
        <v>63</v>
      </c>
      <c r="BU200" s="44" t="s">
        <v>63</v>
      </c>
      <c r="BV200" s="44" t="s">
        <v>63</v>
      </c>
      <c r="BW200" s="44" t="s">
        <v>63</v>
      </c>
      <c r="BX200" s="44" t="s">
        <v>85</v>
      </c>
      <c r="BY200" s="53"/>
      <c r="BZ200" s="44" t="s">
        <v>918</v>
      </c>
      <c r="CA200" s="45" t="s">
        <v>86</v>
      </c>
      <c r="CB200" s="44" t="s">
        <v>924</v>
      </c>
      <c r="CC200" s="44" t="s">
        <v>63</v>
      </c>
      <c r="CD200" s="44" t="s">
        <v>63</v>
      </c>
      <c r="CE200" s="44" t="s">
        <v>63</v>
      </c>
      <c r="CF200" s="44" t="s">
        <v>63</v>
      </c>
      <c r="CG200" s="44" t="s">
        <v>63</v>
      </c>
      <c r="CH200" s="62" t="s">
        <v>984</v>
      </c>
      <c r="CL200" s="47">
        <v>18</v>
      </c>
      <c r="CM200" s="47">
        <v>40</v>
      </c>
      <c r="CN200" s="47">
        <v>5</v>
      </c>
      <c r="CO200" s="47">
        <v>53</v>
      </c>
    </row>
    <row r="201" spans="1:93" ht="13.5">
      <c r="A201" s="48">
        <v>9</v>
      </c>
      <c r="B201" s="45">
        <v>14</v>
      </c>
      <c r="C201" s="50" t="s">
        <v>67</v>
      </c>
      <c r="D201" s="51">
        <v>0.7083333333333334</v>
      </c>
      <c r="E201" s="224">
        <v>40800</v>
      </c>
      <c r="F201" s="51">
        <v>0.7916666666666666</v>
      </c>
      <c r="G201" s="51">
        <v>0.08333333333333333</v>
      </c>
      <c r="H201" s="52">
        <v>118</v>
      </c>
      <c r="I201" s="51">
        <v>0.7291666666666666</v>
      </c>
      <c r="J201" s="231">
        <v>40800</v>
      </c>
      <c r="K201" s="51">
        <v>0.7916666666666666</v>
      </c>
      <c r="L201" s="51">
        <v>0.0625</v>
      </c>
      <c r="M201" s="90">
        <v>0.7076388888888889</v>
      </c>
      <c r="N201" s="240">
        <v>40801</v>
      </c>
      <c r="O201" s="90">
        <v>0.06527777777777778</v>
      </c>
      <c r="P201" s="90">
        <v>0.3576388888888889</v>
      </c>
      <c r="Q201" s="51">
        <v>0.7076388888888889</v>
      </c>
      <c r="R201" s="224">
        <v>40801</v>
      </c>
      <c r="S201" s="51">
        <v>0.06527777777777778</v>
      </c>
      <c r="T201" s="51">
        <v>0.3576388888888889</v>
      </c>
      <c r="U201" s="51">
        <v>0.7076388888888889</v>
      </c>
      <c r="V201" s="224">
        <v>40801</v>
      </c>
      <c r="W201" s="51">
        <v>0.06527777777777778</v>
      </c>
      <c r="X201" s="51">
        <v>0.3576388888888889</v>
      </c>
      <c r="Y201" s="53">
        <v>0.7076388888888889</v>
      </c>
      <c r="Z201" s="53">
        <v>0.06527777777777778</v>
      </c>
      <c r="AA201" s="53">
        <v>0.3576388888888889</v>
      </c>
      <c r="AB201" s="53">
        <v>0.8222222222222223</v>
      </c>
      <c r="AC201" s="53">
        <v>0.19027777777777777</v>
      </c>
      <c r="AD201" s="54">
        <v>0.3680555555555556</v>
      </c>
      <c r="AE201" s="64">
        <v>0.7083333333333334</v>
      </c>
      <c r="AF201" s="51">
        <v>0.7916666666666666</v>
      </c>
      <c r="AG201" s="56">
        <v>0.08333333333333333</v>
      </c>
      <c r="AH201" s="136">
        <v>0</v>
      </c>
      <c r="AI201" s="51">
        <v>0.7076388888888889</v>
      </c>
      <c r="AJ201" s="51">
        <v>0.7923611111111111</v>
      </c>
      <c r="AK201" s="56">
        <v>0.08472222222222221</v>
      </c>
      <c r="AL201" s="136">
        <v>0</v>
      </c>
      <c r="AM201" s="51">
        <v>0.7076388888888889</v>
      </c>
      <c r="AN201" s="51">
        <v>0.06597222222222222</v>
      </c>
      <c r="AO201" s="56">
        <v>0.35833333333333334</v>
      </c>
      <c r="AP201" s="51">
        <v>0.7083333333333334</v>
      </c>
      <c r="AQ201" s="51">
        <v>0.06458333333333334</v>
      </c>
      <c r="AR201" s="56">
        <v>0.35625</v>
      </c>
      <c r="AS201" s="51">
        <v>0.7083333333333334</v>
      </c>
      <c r="AT201" s="51">
        <v>0.06527777777777778</v>
      </c>
      <c r="AU201" s="56">
        <v>0.35694444444444445</v>
      </c>
      <c r="AV201" s="51"/>
      <c r="AW201" s="51"/>
      <c r="AX201" s="56"/>
      <c r="AY201" s="51">
        <v>0.7083333333333334</v>
      </c>
      <c r="AZ201" s="51">
        <v>0.06597222222222222</v>
      </c>
      <c r="BA201" s="56">
        <v>0.3576388888888889</v>
      </c>
      <c r="BB201" s="51">
        <v>0.7291666666666666</v>
      </c>
      <c r="BC201" s="51">
        <v>0.7916666666666666</v>
      </c>
      <c r="BD201" s="56">
        <v>0.0625</v>
      </c>
      <c r="BE201" s="136">
        <v>0</v>
      </c>
      <c r="BF201" s="51">
        <v>0.7291666666666666</v>
      </c>
      <c r="BG201" s="51">
        <v>0.7916666666666666</v>
      </c>
      <c r="BH201" s="56">
        <v>0.0625</v>
      </c>
      <c r="BI201" s="136">
        <v>0</v>
      </c>
      <c r="BJ201" s="58">
        <v>9</v>
      </c>
      <c r="BK201" s="59">
        <v>0.09258101851851852</v>
      </c>
      <c r="BL201" s="59">
        <v>0.0984375</v>
      </c>
      <c r="BM201" s="60">
        <v>0.0058564814814814825</v>
      </c>
      <c r="BN201" s="207" t="s">
        <v>985</v>
      </c>
      <c r="BO201" s="207" t="s">
        <v>948</v>
      </c>
      <c r="BP201" s="215" t="s">
        <v>909</v>
      </c>
      <c r="BQ201" s="44" t="s">
        <v>71</v>
      </c>
      <c r="BR201" s="44" t="s">
        <v>66</v>
      </c>
      <c r="BS201" s="44" t="s">
        <v>924</v>
      </c>
      <c r="BT201" s="44" t="s">
        <v>63</v>
      </c>
      <c r="BU201" s="44" t="s">
        <v>63</v>
      </c>
      <c r="BV201" s="44" t="s">
        <v>63</v>
      </c>
      <c r="BW201" s="44" t="s">
        <v>63</v>
      </c>
      <c r="BX201" s="44" t="s">
        <v>85</v>
      </c>
      <c r="BY201" s="53"/>
      <c r="BZ201" s="44" t="s">
        <v>918</v>
      </c>
      <c r="CA201" s="45" t="s">
        <v>86</v>
      </c>
      <c r="CB201" s="44" t="s">
        <v>924</v>
      </c>
      <c r="CC201" s="44" t="s">
        <v>63</v>
      </c>
      <c r="CD201" s="44" t="s">
        <v>63</v>
      </c>
      <c r="CE201" s="44" t="s">
        <v>63</v>
      </c>
      <c r="CF201" s="44" t="s">
        <v>63</v>
      </c>
      <c r="CG201" s="44" t="s">
        <v>63</v>
      </c>
      <c r="CH201" s="62"/>
      <c r="CI201" s="65">
        <v>0.7256944444444445</v>
      </c>
      <c r="CL201" s="47">
        <v>18</v>
      </c>
      <c r="CM201" s="47">
        <v>44</v>
      </c>
      <c r="CN201" s="47">
        <v>5</v>
      </c>
      <c r="CO201" s="47">
        <v>49</v>
      </c>
    </row>
    <row r="202" spans="1:93" ht="13.5">
      <c r="A202" s="48">
        <v>9</v>
      </c>
      <c r="B202" s="45">
        <v>15</v>
      </c>
      <c r="C202" s="50" t="s">
        <v>74</v>
      </c>
      <c r="D202" s="51">
        <v>0.7083333333333334</v>
      </c>
      <c r="E202" s="224">
        <v>40801</v>
      </c>
      <c r="F202" s="51">
        <v>0.8541666666666666</v>
      </c>
      <c r="G202" s="51">
        <v>0.14583333333333334</v>
      </c>
      <c r="H202" s="52">
        <v>206</v>
      </c>
      <c r="I202" s="51">
        <v>0.7291666666666666</v>
      </c>
      <c r="J202" s="231">
        <v>40801</v>
      </c>
      <c r="K202" s="51">
        <v>0.8645833333333334</v>
      </c>
      <c r="L202" s="51">
        <v>0.13541666666666666</v>
      </c>
      <c r="M202" s="90">
        <v>0.7104166666666667</v>
      </c>
      <c r="N202" s="240">
        <v>40802</v>
      </c>
      <c r="O202" s="90">
        <v>0.0625</v>
      </c>
      <c r="P202" s="90">
        <v>0.3520833333333333</v>
      </c>
      <c r="Q202" s="51">
        <v>0.7104166666666667</v>
      </c>
      <c r="R202" s="224">
        <v>40802</v>
      </c>
      <c r="S202" s="51">
        <v>0.0625</v>
      </c>
      <c r="T202" s="51">
        <v>0.3520833333333333</v>
      </c>
      <c r="U202" s="51">
        <v>0.7104166666666667</v>
      </c>
      <c r="V202" s="224">
        <v>40802</v>
      </c>
      <c r="W202" s="51">
        <v>0.0625</v>
      </c>
      <c r="X202" s="51">
        <v>0.3520833333333333</v>
      </c>
      <c r="Y202" s="53">
        <v>0.7083333333333334</v>
      </c>
      <c r="Z202" s="53">
        <v>0.0625</v>
      </c>
      <c r="AA202" s="53">
        <v>0.3541666666666667</v>
      </c>
      <c r="AB202" s="53">
        <v>0.8229166666666666</v>
      </c>
      <c r="AC202" s="53">
        <v>0.1875</v>
      </c>
      <c r="AD202" s="54">
        <v>0.3645833333333333</v>
      </c>
      <c r="AE202" s="64">
        <v>0.7083333333333334</v>
      </c>
      <c r="AF202" s="51">
        <v>0.8541666666666666</v>
      </c>
      <c r="AG202" s="56">
        <v>0.14583333333333334</v>
      </c>
      <c r="AH202" s="136">
        <v>0</v>
      </c>
      <c r="AI202" s="51">
        <v>0.7076388888888889</v>
      </c>
      <c r="AJ202" s="51">
        <v>0.8555555555555556</v>
      </c>
      <c r="AK202" s="56">
        <v>0.14791666666666667</v>
      </c>
      <c r="AL202" s="136">
        <v>0</v>
      </c>
      <c r="AM202" s="51">
        <v>0.7104166666666667</v>
      </c>
      <c r="AN202" s="51">
        <v>0.06180555555555556</v>
      </c>
      <c r="AO202" s="56">
        <v>0.3513888888888889</v>
      </c>
      <c r="AP202" s="51">
        <v>0.7111111111111111</v>
      </c>
      <c r="AQ202" s="51">
        <v>0.06180555555555556</v>
      </c>
      <c r="AR202" s="56">
        <v>0.3506944444444444</v>
      </c>
      <c r="AS202" s="51">
        <v>0.7111111111111111</v>
      </c>
      <c r="AT202" s="51">
        <v>0.06180555555555556</v>
      </c>
      <c r="AU202" s="56">
        <v>0.3506944444444444</v>
      </c>
      <c r="AV202" s="51"/>
      <c r="AW202" s="51"/>
      <c r="AX202" s="56"/>
      <c r="AY202" s="51">
        <v>0.7083333333333334</v>
      </c>
      <c r="AZ202" s="51">
        <v>0.0625</v>
      </c>
      <c r="BA202" s="56">
        <v>0.3541666666666667</v>
      </c>
      <c r="BB202" s="51">
        <v>0.7291666666666666</v>
      </c>
      <c r="BC202" s="51">
        <v>0.8645833333333334</v>
      </c>
      <c r="BD202" s="56">
        <v>0.13541666666666666</v>
      </c>
      <c r="BE202" s="136">
        <v>0</v>
      </c>
      <c r="BF202" s="51">
        <v>0.7291666666666666</v>
      </c>
      <c r="BG202" s="51">
        <v>0.8645833333333334</v>
      </c>
      <c r="BH202" s="56">
        <v>0.13541666666666666</v>
      </c>
      <c r="BI202" s="136">
        <v>0</v>
      </c>
      <c r="BJ202" s="58">
        <v>9</v>
      </c>
      <c r="BK202" s="59">
        <v>0.0984375</v>
      </c>
      <c r="BL202" s="59">
        <v>0.10425925925925926</v>
      </c>
      <c r="BM202" s="60">
        <v>0.005821759259259259</v>
      </c>
      <c r="BN202" s="207" t="s">
        <v>986</v>
      </c>
      <c r="BO202" s="207" t="s">
        <v>948</v>
      </c>
      <c r="BP202" s="215" t="s">
        <v>909</v>
      </c>
      <c r="BQ202" s="44" t="s">
        <v>71</v>
      </c>
      <c r="BR202" s="44" t="s">
        <v>66</v>
      </c>
      <c r="BS202" s="44" t="s">
        <v>914</v>
      </c>
      <c r="BT202" s="44" t="s">
        <v>63</v>
      </c>
      <c r="BU202" s="44" t="s">
        <v>63</v>
      </c>
      <c r="BV202" s="44" t="s">
        <v>63</v>
      </c>
      <c r="BW202" s="44" t="s">
        <v>63</v>
      </c>
      <c r="BX202" s="44"/>
      <c r="BY202" s="53"/>
      <c r="BZ202" s="44"/>
      <c r="CA202" s="45"/>
      <c r="CB202" s="44"/>
      <c r="CC202" s="44" t="s">
        <v>63</v>
      </c>
      <c r="CD202" s="44" t="s">
        <v>63</v>
      </c>
      <c r="CE202" s="44" t="s">
        <v>63</v>
      </c>
      <c r="CF202" s="44" t="s">
        <v>63</v>
      </c>
      <c r="CG202" s="44" t="s">
        <v>63</v>
      </c>
      <c r="CH202" s="62"/>
      <c r="CL202" s="47">
        <v>18</v>
      </c>
      <c r="CM202" s="47">
        <v>48</v>
      </c>
      <c r="CN202" s="47">
        <v>5</v>
      </c>
      <c r="CO202" s="47">
        <v>44</v>
      </c>
    </row>
    <row r="203" spans="1:93" ht="13.5">
      <c r="A203" s="48">
        <v>9</v>
      </c>
      <c r="B203" s="45">
        <v>16</v>
      </c>
      <c r="C203" s="50" t="s">
        <v>78</v>
      </c>
      <c r="D203" s="51">
        <v>0.7152777777777778</v>
      </c>
      <c r="E203" s="224">
        <v>40802</v>
      </c>
      <c r="F203" s="51">
        <v>0.9444444444444445</v>
      </c>
      <c r="G203" s="51">
        <v>0.22916666666666666</v>
      </c>
      <c r="H203" s="52">
        <v>323</v>
      </c>
      <c r="I203" s="51">
        <v>0.7395833333333334</v>
      </c>
      <c r="J203" s="231">
        <v>40802</v>
      </c>
      <c r="K203" s="51">
        <v>0.9375</v>
      </c>
      <c r="L203" s="51">
        <v>0.19791666666666666</v>
      </c>
      <c r="M203" s="90">
        <v>0.7131944444444445</v>
      </c>
      <c r="N203" s="240">
        <v>40803</v>
      </c>
      <c r="O203" s="90">
        <v>0.05902777777777778</v>
      </c>
      <c r="P203" s="90">
        <v>0.3458333333333334</v>
      </c>
      <c r="Q203" s="51">
        <v>0.7131944444444445</v>
      </c>
      <c r="R203" s="224">
        <v>40803</v>
      </c>
      <c r="S203" s="51">
        <v>0.05902777777777778</v>
      </c>
      <c r="T203" s="51">
        <v>0.3458333333333334</v>
      </c>
      <c r="U203" s="51">
        <v>0.7131944444444445</v>
      </c>
      <c r="V203" s="224">
        <v>40803</v>
      </c>
      <c r="W203" s="51">
        <v>0.05902777777777778</v>
      </c>
      <c r="X203" s="51">
        <v>0.3458333333333334</v>
      </c>
      <c r="Y203" s="53">
        <v>0.7131944444444445</v>
      </c>
      <c r="Z203" s="53">
        <v>0.05902777777777778</v>
      </c>
      <c r="AA203" s="53">
        <v>0.3458333333333334</v>
      </c>
      <c r="AB203" s="53">
        <v>0.8277777777777778</v>
      </c>
      <c r="AC203" s="53">
        <v>0.1840277777777778</v>
      </c>
      <c r="AD203" s="54">
        <v>0.35625</v>
      </c>
      <c r="AE203" s="64"/>
      <c r="AF203" s="51"/>
      <c r="AG203" s="56"/>
      <c r="AH203" s="136">
        <v>5.5</v>
      </c>
      <c r="AI203" s="51"/>
      <c r="AJ203" s="51"/>
      <c r="AK203" s="56"/>
      <c r="AL203" s="136">
        <v>5.5</v>
      </c>
      <c r="AM203" s="51"/>
      <c r="AN203" s="51"/>
      <c r="AO203" s="56"/>
      <c r="AP203" s="51"/>
      <c r="AQ203" s="51"/>
      <c r="AR203" s="56"/>
      <c r="AS203" s="51"/>
      <c r="AT203" s="51"/>
      <c r="AU203" s="56"/>
      <c r="AV203" s="51"/>
      <c r="AW203" s="51"/>
      <c r="AX203" s="56"/>
      <c r="AY203" s="51"/>
      <c r="AZ203" s="51"/>
      <c r="BA203" s="56"/>
      <c r="BB203" s="51"/>
      <c r="BC203" s="51"/>
      <c r="BD203" s="56"/>
      <c r="BE203" s="136">
        <v>4.8</v>
      </c>
      <c r="BF203" s="51"/>
      <c r="BG203" s="51"/>
      <c r="BH203" s="56"/>
      <c r="BI203" s="136">
        <v>4.8</v>
      </c>
      <c r="BJ203" s="58"/>
      <c r="BK203" s="59"/>
      <c r="BL203" s="59"/>
      <c r="BM203" s="60"/>
      <c r="BN203" s="207"/>
      <c r="BO203" s="207"/>
      <c r="BP203" s="215"/>
      <c r="BQ203" s="44"/>
      <c r="BR203" s="44"/>
      <c r="BS203" s="44"/>
      <c r="BT203" s="44"/>
      <c r="BU203" s="44"/>
      <c r="BV203" s="44"/>
      <c r="BW203" s="44"/>
      <c r="BX203" s="44"/>
      <c r="BY203" s="53"/>
      <c r="BZ203" s="44"/>
      <c r="CA203" s="45"/>
      <c r="CB203" s="44"/>
      <c r="CC203" s="44"/>
      <c r="CD203" s="44"/>
      <c r="CE203" s="44"/>
      <c r="CF203" s="44"/>
      <c r="CG203" s="44"/>
      <c r="CH203" s="62"/>
      <c r="CL203" s="47">
        <v>18</v>
      </c>
      <c r="CM203" s="47">
        <v>51</v>
      </c>
      <c r="CN203" s="47">
        <v>5</v>
      </c>
      <c r="CO203" s="47">
        <v>39</v>
      </c>
    </row>
    <row r="204" spans="1:93" ht="13.5">
      <c r="A204" s="48">
        <v>9</v>
      </c>
      <c r="B204" s="45">
        <v>17</v>
      </c>
      <c r="C204" s="50" t="s">
        <v>83</v>
      </c>
      <c r="D204" s="51">
        <v>0.7152777777777778</v>
      </c>
      <c r="E204" s="224">
        <v>40804</v>
      </c>
      <c r="F204" s="51">
        <v>0.04861111111111111</v>
      </c>
      <c r="G204" s="51">
        <v>0.3333333333333333</v>
      </c>
      <c r="H204" s="52">
        <v>470</v>
      </c>
      <c r="I204" s="51">
        <v>0.7395833333333334</v>
      </c>
      <c r="J204" s="231">
        <v>40804</v>
      </c>
      <c r="K204" s="51">
        <v>0.041666666666666664</v>
      </c>
      <c r="L204" s="51">
        <v>0.3020833333333333</v>
      </c>
      <c r="M204" s="90">
        <v>0.7166666666666667</v>
      </c>
      <c r="N204" s="240">
        <v>40804</v>
      </c>
      <c r="O204" s="90">
        <v>0.05555555555555555</v>
      </c>
      <c r="P204" s="90">
        <v>0.33888888888888885</v>
      </c>
      <c r="Q204" s="51">
        <v>0.7166666666666667</v>
      </c>
      <c r="R204" s="224">
        <v>40804</v>
      </c>
      <c r="S204" s="51">
        <v>0.05555555555555555</v>
      </c>
      <c r="T204" s="51">
        <v>0.33888888888888885</v>
      </c>
      <c r="U204" s="51">
        <v>0.7166666666666667</v>
      </c>
      <c r="V204" s="224">
        <v>40804</v>
      </c>
      <c r="W204" s="51">
        <v>0.05555555555555555</v>
      </c>
      <c r="X204" s="51">
        <v>0.33888888888888885</v>
      </c>
      <c r="Y204" s="53">
        <v>0.7152777777777778</v>
      </c>
      <c r="Z204" s="53">
        <v>0.05555555555555555</v>
      </c>
      <c r="AA204" s="53">
        <v>0.34027777777777773</v>
      </c>
      <c r="AB204" s="53">
        <v>0.8298611111111112</v>
      </c>
      <c r="AC204" s="53">
        <v>0.18055555555555555</v>
      </c>
      <c r="AD204" s="54">
        <v>0.3506944444444444</v>
      </c>
      <c r="AE204" s="64">
        <v>0.7152777777777778</v>
      </c>
      <c r="AF204" s="51">
        <v>0.04861111111111111</v>
      </c>
      <c r="AG204" s="56">
        <v>0.3333333333333333</v>
      </c>
      <c r="AH204" s="136">
        <v>0</v>
      </c>
      <c r="AI204" s="51">
        <v>0.7145833333333332</v>
      </c>
      <c r="AJ204" s="51">
        <v>0.05069444444444445</v>
      </c>
      <c r="AK204" s="56">
        <v>0.3361111111111111</v>
      </c>
      <c r="AL204" s="136">
        <v>0</v>
      </c>
      <c r="AM204" s="51">
        <v>0.7166666666666667</v>
      </c>
      <c r="AN204" s="51">
        <v>0.05555555555555555</v>
      </c>
      <c r="AO204" s="56">
        <v>0.33888888888888885</v>
      </c>
      <c r="AP204" s="51">
        <v>0.7166666666666667</v>
      </c>
      <c r="AQ204" s="51">
        <v>0.05486111111111111</v>
      </c>
      <c r="AR204" s="56">
        <v>0.33819444444444446</v>
      </c>
      <c r="AS204" s="51">
        <v>0.7166666666666667</v>
      </c>
      <c r="AT204" s="51">
        <v>0.05486111111111111</v>
      </c>
      <c r="AU204" s="56">
        <v>0.33819444444444446</v>
      </c>
      <c r="AV204" s="51"/>
      <c r="AW204" s="51"/>
      <c r="AX204" s="56"/>
      <c r="AY204" s="51">
        <v>0.7152777777777778</v>
      </c>
      <c r="AZ204" s="51">
        <v>0.05694444444444444</v>
      </c>
      <c r="BA204" s="56">
        <v>0.3416666666666666</v>
      </c>
      <c r="BB204" s="51">
        <v>0.7395833333333334</v>
      </c>
      <c r="BC204" s="51">
        <v>0.041666666666666664</v>
      </c>
      <c r="BD204" s="56">
        <v>0.3020833333333333</v>
      </c>
      <c r="BE204" s="136">
        <v>0</v>
      </c>
      <c r="BF204" s="51">
        <v>0.7569444444444445</v>
      </c>
      <c r="BG204" s="51">
        <v>0.041666666666666664</v>
      </c>
      <c r="BH204" s="56">
        <v>0.2847222222222222</v>
      </c>
      <c r="BI204" s="136">
        <v>0.4</v>
      </c>
      <c r="BJ204" s="58">
        <v>9</v>
      </c>
      <c r="BK204" s="59">
        <v>0.10425925925925926</v>
      </c>
      <c r="BL204" s="59">
        <v>0.10984953703703704</v>
      </c>
      <c r="BM204" s="60">
        <v>0.005590277777777778</v>
      </c>
      <c r="BN204" s="207" t="s">
        <v>987</v>
      </c>
      <c r="BO204" s="207" t="s">
        <v>908</v>
      </c>
      <c r="BP204" s="215" t="s">
        <v>909</v>
      </c>
      <c r="BQ204" s="44" t="s">
        <v>71</v>
      </c>
      <c r="BR204" s="44" t="s">
        <v>66</v>
      </c>
      <c r="BS204" s="44" t="s">
        <v>914</v>
      </c>
      <c r="BT204" s="44" t="s">
        <v>63</v>
      </c>
      <c r="BU204" s="44" t="s">
        <v>63</v>
      </c>
      <c r="BV204" s="44" t="s">
        <v>63</v>
      </c>
      <c r="BW204" s="44" t="s">
        <v>63</v>
      </c>
      <c r="BX204" s="44"/>
      <c r="BY204" s="53"/>
      <c r="BZ204" s="44" t="s">
        <v>918</v>
      </c>
      <c r="CA204" s="45" t="s">
        <v>919</v>
      </c>
      <c r="CB204" s="44" t="s">
        <v>914</v>
      </c>
      <c r="CC204" s="44" t="s">
        <v>63</v>
      </c>
      <c r="CD204" s="44" t="s">
        <v>63</v>
      </c>
      <c r="CE204" s="44" t="s">
        <v>63</v>
      </c>
      <c r="CF204" s="44" t="s">
        <v>63</v>
      </c>
      <c r="CG204" s="44" t="s">
        <v>63</v>
      </c>
      <c r="CH204" s="62" t="s">
        <v>988</v>
      </c>
      <c r="CL204" s="47">
        <v>18</v>
      </c>
      <c r="CM204" s="47">
        <v>55</v>
      </c>
      <c r="CN204" s="47">
        <v>5</v>
      </c>
      <c r="CO204" s="47">
        <v>35</v>
      </c>
    </row>
    <row r="205" spans="1:93" ht="13.5">
      <c r="A205" s="48">
        <v>9</v>
      </c>
      <c r="B205" s="45">
        <v>18</v>
      </c>
      <c r="C205" s="50" t="s">
        <v>87</v>
      </c>
      <c r="D205" s="51">
        <v>0.7222222222222222</v>
      </c>
      <c r="E205" s="224">
        <v>40805</v>
      </c>
      <c r="F205" s="51">
        <v>0.05555555555555555</v>
      </c>
      <c r="G205" s="51">
        <v>0.3333333333333333</v>
      </c>
      <c r="H205" s="52">
        <v>470</v>
      </c>
      <c r="I205" s="51">
        <v>0.7395833333333334</v>
      </c>
      <c r="J205" s="231">
        <v>40805</v>
      </c>
      <c r="K205" s="51">
        <v>0.041666666666666664</v>
      </c>
      <c r="L205" s="51">
        <v>0.3020833333333333</v>
      </c>
      <c r="M205" s="90">
        <v>0.7194444444444444</v>
      </c>
      <c r="N205" s="240">
        <v>40805</v>
      </c>
      <c r="O205" s="90">
        <v>0.052083333333333336</v>
      </c>
      <c r="P205" s="90">
        <v>0.3326388888888889</v>
      </c>
      <c r="Q205" s="51">
        <v>0.7194444444444444</v>
      </c>
      <c r="R205" s="224">
        <v>40805</v>
      </c>
      <c r="S205" s="51">
        <v>0.052083333333333336</v>
      </c>
      <c r="T205" s="51">
        <v>0.3326388888888889</v>
      </c>
      <c r="U205" s="51">
        <v>0.7194444444444444</v>
      </c>
      <c r="V205" s="224">
        <v>40805</v>
      </c>
      <c r="W205" s="51">
        <v>0.052083333333333336</v>
      </c>
      <c r="X205" s="51">
        <v>0.3326388888888889</v>
      </c>
      <c r="Y205" s="53">
        <v>0.7194444444444444</v>
      </c>
      <c r="Z205" s="53">
        <v>0.05555555555555555</v>
      </c>
      <c r="AA205" s="53">
        <v>0.3361111111111111</v>
      </c>
      <c r="AB205" s="53">
        <v>0.8340277777777777</v>
      </c>
      <c r="AC205" s="53">
        <v>0.18055555555555555</v>
      </c>
      <c r="AD205" s="54">
        <v>0.34652777777777777</v>
      </c>
      <c r="AE205" s="64">
        <v>0.7222222222222222</v>
      </c>
      <c r="AF205" s="51">
        <v>0.05555555555555555</v>
      </c>
      <c r="AG205" s="56">
        <v>0.3333333333333333</v>
      </c>
      <c r="AH205" s="136">
        <v>0</v>
      </c>
      <c r="AI205" s="51">
        <v>0.7215277777777778</v>
      </c>
      <c r="AJ205" s="51">
        <v>0.057638888888888885</v>
      </c>
      <c r="AK205" s="56">
        <v>0.3361111111111111</v>
      </c>
      <c r="AL205" s="136">
        <v>0</v>
      </c>
      <c r="AM205" s="51">
        <v>0.7194444444444444</v>
      </c>
      <c r="AN205" s="51">
        <v>0.051388888888888894</v>
      </c>
      <c r="AO205" s="56">
        <v>0.33194444444444443</v>
      </c>
      <c r="AP205" s="51">
        <v>0.7194444444444444</v>
      </c>
      <c r="AQ205" s="51">
        <v>0.051388888888888894</v>
      </c>
      <c r="AR205" s="56">
        <v>0.33194444444444443</v>
      </c>
      <c r="AS205" s="51">
        <v>0.7194444444444444</v>
      </c>
      <c r="AT205" s="51">
        <v>0.051388888888888894</v>
      </c>
      <c r="AU205" s="56">
        <v>0.33194444444444443</v>
      </c>
      <c r="AV205" s="51"/>
      <c r="AW205" s="51"/>
      <c r="AX205" s="56"/>
      <c r="AY205" s="51">
        <v>0.7194444444444444</v>
      </c>
      <c r="AZ205" s="51">
        <v>0.05555555555555555</v>
      </c>
      <c r="BA205" s="56">
        <v>0.3361111111111111</v>
      </c>
      <c r="BB205" s="51">
        <v>0.7395833333333334</v>
      </c>
      <c r="BC205" s="51">
        <v>0.041666666666666664</v>
      </c>
      <c r="BD205" s="56">
        <v>0.3020833333333333</v>
      </c>
      <c r="BE205" s="136">
        <v>0</v>
      </c>
      <c r="BF205" s="51">
        <v>0.7395833333333334</v>
      </c>
      <c r="BG205" s="51">
        <v>0.041666666666666664</v>
      </c>
      <c r="BH205" s="56">
        <v>0.3020833333333333</v>
      </c>
      <c r="BI205" s="136">
        <v>0</v>
      </c>
      <c r="BJ205" s="58">
        <v>9</v>
      </c>
      <c r="BK205" s="59">
        <v>0.10984953703703704</v>
      </c>
      <c r="BL205" s="59">
        <v>0.1153587962962963</v>
      </c>
      <c r="BM205" s="60">
        <v>0.005509259259259259</v>
      </c>
      <c r="BN205" s="207" t="s">
        <v>989</v>
      </c>
      <c r="BO205" s="207" t="s">
        <v>908</v>
      </c>
      <c r="BP205" s="215" t="s">
        <v>909</v>
      </c>
      <c r="BQ205" s="44" t="s">
        <v>71</v>
      </c>
      <c r="BR205" s="44" t="s">
        <v>66</v>
      </c>
      <c r="BS205" s="44" t="s">
        <v>911</v>
      </c>
      <c r="BT205" s="44" t="s">
        <v>63</v>
      </c>
      <c r="BU205" s="44" t="s">
        <v>63</v>
      </c>
      <c r="BV205" s="44" t="s">
        <v>63</v>
      </c>
      <c r="BW205" s="44" t="s">
        <v>63</v>
      </c>
      <c r="BX205" s="44"/>
      <c r="BY205" s="53"/>
      <c r="BZ205" s="44" t="s">
        <v>918</v>
      </c>
      <c r="CA205" s="45" t="s">
        <v>919</v>
      </c>
      <c r="CB205" s="44" t="s">
        <v>911</v>
      </c>
      <c r="CC205" s="44" t="s">
        <v>63</v>
      </c>
      <c r="CD205" s="44" t="s">
        <v>63</v>
      </c>
      <c r="CE205" s="44" t="s">
        <v>63</v>
      </c>
      <c r="CF205" s="44" t="s">
        <v>63</v>
      </c>
      <c r="CG205" s="44" t="s">
        <v>63</v>
      </c>
      <c r="CH205" s="62" t="s">
        <v>990</v>
      </c>
      <c r="CL205" s="47">
        <v>18</v>
      </c>
      <c r="CM205" s="47">
        <v>59</v>
      </c>
      <c r="CN205" s="47">
        <v>5</v>
      </c>
      <c r="CO205" s="47">
        <v>31</v>
      </c>
    </row>
    <row r="206" spans="1:93" ht="13.5">
      <c r="A206" s="48">
        <v>9</v>
      </c>
      <c r="B206" s="45">
        <v>19</v>
      </c>
      <c r="C206" s="50" t="s">
        <v>90</v>
      </c>
      <c r="D206" s="51">
        <v>0.7222222222222222</v>
      </c>
      <c r="E206" s="224">
        <v>40806</v>
      </c>
      <c r="F206" s="51">
        <v>0.05555555555555555</v>
      </c>
      <c r="G206" s="51">
        <v>0.3333333333333333</v>
      </c>
      <c r="H206" s="52">
        <v>470</v>
      </c>
      <c r="I206" s="51">
        <v>0.75</v>
      </c>
      <c r="J206" s="231">
        <v>40806</v>
      </c>
      <c r="K206" s="51">
        <v>0.03125</v>
      </c>
      <c r="L206" s="51">
        <v>0.28125</v>
      </c>
      <c r="M206" s="90">
        <v>0.7222222222222222</v>
      </c>
      <c r="N206" s="240">
        <v>40806</v>
      </c>
      <c r="O206" s="90">
        <v>0.04861111111111111</v>
      </c>
      <c r="P206" s="90">
        <v>0.3263888888888889</v>
      </c>
      <c r="Q206" s="51">
        <v>0.7222222222222222</v>
      </c>
      <c r="R206" s="224">
        <v>40806</v>
      </c>
      <c r="S206" s="51">
        <v>0.04861111111111111</v>
      </c>
      <c r="T206" s="51">
        <v>0.3263888888888889</v>
      </c>
      <c r="U206" s="51">
        <v>0.7222222222222222</v>
      </c>
      <c r="V206" s="224">
        <v>40806</v>
      </c>
      <c r="W206" s="51">
        <v>0.04861111111111111</v>
      </c>
      <c r="X206" s="51">
        <v>0.3263888888888889</v>
      </c>
      <c r="Y206" s="53">
        <v>0.7222222222222222</v>
      </c>
      <c r="Z206" s="53">
        <v>0.05555555555555555</v>
      </c>
      <c r="AA206" s="53">
        <v>0.3333333333333333</v>
      </c>
      <c r="AB206" s="53">
        <v>0.8368055555555555</v>
      </c>
      <c r="AC206" s="53">
        <v>0.18055555555555555</v>
      </c>
      <c r="AD206" s="54">
        <v>0.34375</v>
      </c>
      <c r="AE206" s="64">
        <v>0.7222222222222222</v>
      </c>
      <c r="AF206" s="51">
        <v>0.05555555555555555</v>
      </c>
      <c r="AG206" s="56">
        <v>0.3333333333333333</v>
      </c>
      <c r="AH206" s="136">
        <v>0</v>
      </c>
      <c r="AI206" s="51">
        <v>0.7215277777777778</v>
      </c>
      <c r="AJ206" s="51">
        <v>0.057638888888888885</v>
      </c>
      <c r="AK206" s="56">
        <v>0.3361111111111111</v>
      </c>
      <c r="AL206" s="136">
        <v>0</v>
      </c>
      <c r="AM206" s="51">
        <v>0.7222222222222222</v>
      </c>
      <c r="AN206" s="51">
        <v>0.04791666666666666</v>
      </c>
      <c r="AO206" s="56">
        <v>0.32569444444444445</v>
      </c>
      <c r="AP206" s="51">
        <v>0.7229166666666668</v>
      </c>
      <c r="AQ206" s="51">
        <v>0.04791666666666666</v>
      </c>
      <c r="AR206" s="56">
        <v>0.325</v>
      </c>
      <c r="AS206" s="51">
        <v>0.7229166666666668</v>
      </c>
      <c r="AT206" s="51">
        <v>0.04791666666666666</v>
      </c>
      <c r="AU206" s="56">
        <v>0.325</v>
      </c>
      <c r="AV206" s="51"/>
      <c r="AW206" s="51"/>
      <c r="AX206" s="56"/>
      <c r="AY206" s="51">
        <v>0.7222222222222222</v>
      </c>
      <c r="AZ206" s="51">
        <v>0.041666666666666664</v>
      </c>
      <c r="BA206" s="56">
        <v>0.3194444444444445</v>
      </c>
      <c r="BB206" s="51">
        <v>0.75</v>
      </c>
      <c r="BC206" s="51">
        <v>0.041666666666666664</v>
      </c>
      <c r="BD206" s="56">
        <v>0.2916666666666667</v>
      </c>
      <c r="BE206" s="136">
        <v>0</v>
      </c>
      <c r="BF206" s="51">
        <v>0.75</v>
      </c>
      <c r="BG206" s="51">
        <v>0.041666666666666664</v>
      </c>
      <c r="BH206" s="56">
        <v>0.2916666666666667</v>
      </c>
      <c r="BI206" s="136">
        <v>0</v>
      </c>
      <c r="BJ206" s="58">
        <v>9</v>
      </c>
      <c r="BK206" s="59">
        <v>0.1153587962962963</v>
      </c>
      <c r="BL206" s="59">
        <v>0.12082175925925925</v>
      </c>
      <c r="BM206" s="60">
        <v>0.005462962962962964</v>
      </c>
      <c r="BN206" s="207" t="s">
        <v>991</v>
      </c>
      <c r="BO206" s="207" t="s">
        <v>908</v>
      </c>
      <c r="BP206" s="215" t="s">
        <v>909</v>
      </c>
      <c r="BQ206" s="44" t="s">
        <v>71</v>
      </c>
      <c r="BR206" s="44" t="s">
        <v>66</v>
      </c>
      <c r="BS206" s="44" t="s">
        <v>924</v>
      </c>
      <c r="BT206" s="44" t="s">
        <v>63</v>
      </c>
      <c r="BU206" s="44" t="s">
        <v>63</v>
      </c>
      <c r="BV206" s="44" t="s">
        <v>63</v>
      </c>
      <c r="BW206" s="44" t="s">
        <v>63</v>
      </c>
      <c r="BX206" s="44"/>
      <c r="BY206" s="53"/>
      <c r="BZ206" s="44"/>
      <c r="CA206" s="45"/>
      <c r="CB206" s="44" t="s">
        <v>924</v>
      </c>
      <c r="CC206" s="44" t="s">
        <v>63</v>
      </c>
      <c r="CD206" s="44" t="s">
        <v>63</v>
      </c>
      <c r="CE206" s="44" t="s">
        <v>63</v>
      </c>
      <c r="CF206" s="44" t="s">
        <v>63</v>
      </c>
      <c r="CG206" s="44" t="s">
        <v>63</v>
      </c>
      <c r="CH206" s="62" t="s">
        <v>990</v>
      </c>
      <c r="CL206" s="47">
        <v>19</v>
      </c>
      <c r="CM206" s="47">
        <v>2</v>
      </c>
      <c r="CN206" s="47">
        <v>5</v>
      </c>
      <c r="CO206" s="47">
        <v>27</v>
      </c>
    </row>
    <row r="207" spans="1:93" ht="13.5">
      <c r="A207" s="48">
        <v>9</v>
      </c>
      <c r="B207" s="45">
        <v>20</v>
      </c>
      <c r="C207" s="50" t="s">
        <v>57</v>
      </c>
      <c r="D207" s="51">
        <v>0.7291666666666666</v>
      </c>
      <c r="E207" s="224">
        <v>40807</v>
      </c>
      <c r="F207" s="51">
        <v>0.041666666666666664</v>
      </c>
      <c r="G207" s="51">
        <v>0.3125</v>
      </c>
      <c r="H207" s="52">
        <v>441</v>
      </c>
      <c r="I207" s="51">
        <v>0.75</v>
      </c>
      <c r="J207" s="231">
        <v>40807</v>
      </c>
      <c r="K207" s="51">
        <v>0.03125</v>
      </c>
      <c r="L207" s="51">
        <v>0.28125</v>
      </c>
      <c r="M207" s="90">
        <v>0.7256944444444445</v>
      </c>
      <c r="N207" s="240">
        <v>40807</v>
      </c>
      <c r="O207" s="90">
        <v>0.04513888888888889</v>
      </c>
      <c r="P207" s="90">
        <v>0.3194444444444445</v>
      </c>
      <c r="Q207" s="51">
        <v>0.7256944444444445</v>
      </c>
      <c r="R207" s="224">
        <v>40807</v>
      </c>
      <c r="S207" s="51">
        <v>0.04513888888888889</v>
      </c>
      <c r="T207" s="51">
        <v>0.3194444444444445</v>
      </c>
      <c r="U207" s="51">
        <v>0.7256944444444445</v>
      </c>
      <c r="V207" s="224">
        <v>40807</v>
      </c>
      <c r="W207" s="51">
        <v>0.04513888888888889</v>
      </c>
      <c r="X207" s="51">
        <v>0.3194444444444445</v>
      </c>
      <c r="Y207" s="53">
        <v>0.7256944444444445</v>
      </c>
      <c r="Z207" s="53">
        <v>0.04513888888888889</v>
      </c>
      <c r="AA207" s="53">
        <v>0.3194444444444445</v>
      </c>
      <c r="AB207" s="53">
        <v>0.8402777777777778</v>
      </c>
      <c r="AC207" s="53">
        <v>0.17013888888888887</v>
      </c>
      <c r="AD207" s="54">
        <v>0.3298611111111111</v>
      </c>
      <c r="AE207" s="64">
        <v>0.7291666666666666</v>
      </c>
      <c r="AF207" s="51">
        <v>0.041666666666666664</v>
      </c>
      <c r="AG207" s="56">
        <v>0.3125</v>
      </c>
      <c r="AH207" s="136">
        <v>0</v>
      </c>
      <c r="AI207" s="51">
        <v>0.7284722222222223</v>
      </c>
      <c r="AJ207" s="51">
        <v>0.043750000000000004</v>
      </c>
      <c r="AK207" s="56">
        <v>0.31527777777777777</v>
      </c>
      <c r="AL207" s="136">
        <v>0</v>
      </c>
      <c r="AM207" s="51">
        <v>0.7256944444444445</v>
      </c>
      <c r="AN207" s="51">
        <v>0.044444444444444446</v>
      </c>
      <c r="AO207" s="56">
        <v>0.31875000000000003</v>
      </c>
      <c r="AP207" s="51">
        <v>0.7256944444444445</v>
      </c>
      <c r="AQ207" s="51">
        <v>0.044444444444444446</v>
      </c>
      <c r="AR207" s="56">
        <v>0.31875000000000003</v>
      </c>
      <c r="AS207" s="51">
        <v>0.7256944444444445</v>
      </c>
      <c r="AT207" s="51">
        <v>0.044444444444444446</v>
      </c>
      <c r="AU207" s="56">
        <v>0.31875000000000003</v>
      </c>
      <c r="AV207" s="51"/>
      <c r="AW207" s="51"/>
      <c r="AX207" s="56"/>
      <c r="AY207" s="51">
        <v>0.7256944444444445</v>
      </c>
      <c r="AZ207" s="51">
        <v>0.04513888888888889</v>
      </c>
      <c r="BA207" s="56">
        <v>0.3194444444444445</v>
      </c>
      <c r="BB207" s="51">
        <v>0.75</v>
      </c>
      <c r="BC207" s="51">
        <v>0.03125</v>
      </c>
      <c r="BD207" s="56">
        <v>0.28125</v>
      </c>
      <c r="BE207" s="136">
        <v>0</v>
      </c>
      <c r="BF207" s="51">
        <v>0.75</v>
      </c>
      <c r="BG207" s="51">
        <v>0.03125</v>
      </c>
      <c r="BH207" s="56">
        <v>0.28125</v>
      </c>
      <c r="BI207" s="136">
        <v>0</v>
      </c>
      <c r="BJ207" s="58">
        <v>9</v>
      </c>
      <c r="BK207" s="59">
        <v>0</v>
      </c>
      <c r="BL207" s="59">
        <v>0.005231481481481482</v>
      </c>
      <c r="BM207" s="60">
        <v>0.005231481481481482</v>
      </c>
      <c r="BN207" s="207" t="s">
        <v>992</v>
      </c>
      <c r="BO207" s="207" t="s">
        <v>908</v>
      </c>
      <c r="BP207" s="215" t="s">
        <v>909</v>
      </c>
      <c r="BQ207" s="44" t="s">
        <v>71</v>
      </c>
      <c r="BR207" s="44" t="s">
        <v>66</v>
      </c>
      <c r="BS207" s="44" t="s">
        <v>924</v>
      </c>
      <c r="BT207" s="44" t="s">
        <v>63</v>
      </c>
      <c r="BU207" s="44" t="s">
        <v>63</v>
      </c>
      <c r="BV207" s="44" t="s">
        <v>63</v>
      </c>
      <c r="BW207" s="44" t="s">
        <v>63</v>
      </c>
      <c r="BX207" s="44"/>
      <c r="BY207" s="53"/>
      <c r="BZ207" s="44" t="s">
        <v>918</v>
      </c>
      <c r="CA207" s="45" t="s">
        <v>86</v>
      </c>
      <c r="CB207" s="44" t="s">
        <v>924</v>
      </c>
      <c r="CC207" s="44" t="s">
        <v>63</v>
      </c>
      <c r="CD207" s="44" t="s">
        <v>63</v>
      </c>
      <c r="CE207" s="44" t="s">
        <v>63</v>
      </c>
      <c r="CF207" s="44" t="s">
        <v>63</v>
      </c>
      <c r="CG207" s="44" t="s">
        <v>63</v>
      </c>
      <c r="CH207" s="62"/>
      <c r="CL207" s="47">
        <v>19</v>
      </c>
      <c r="CM207" s="47">
        <v>6</v>
      </c>
      <c r="CN207" s="47">
        <v>5</v>
      </c>
      <c r="CO207" s="47">
        <v>23</v>
      </c>
    </row>
    <row r="208" spans="1:93" ht="13.5">
      <c r="A208" s="48">
        <v>9</v>
      </c>
      <c r="B208" s="45">
        <v>21</v>
      </c>
      <c r="C208" s="50" t="s">
        <v>67</v>
      </c>
      <c r="D208" s="51">
        <v>0.7291666666666666</v>
      </c>
      <c r="E208" s="224">
        <v>40808</v>
      </c>
      <c r="F208" s="51">
        <v>0.041666666666666664</v>
      </c>
      <c r="G208" s="51">
        <v>0.3125</v>
      </c>
      <c r="H208" s="52">
        <v>441</v>
      </c>
      <c r="I208" s="51">
        <v>0.75</v>
      </c>
      <c r="J208" s="231">
        <v>40808</v>
      </c>
      <c r="K208" s="51">
        <v>0.03125</v>
      </c>
      <c r="L208" s="51">
        <v>0.28125</v>
      </c>
      <c r="M208" s="90">
        <v>0.7284722222222223</v>
      </c>
      <c r="N208" s="240">
        <v>40808</v>
      </c>
      <c r="O208" s="90">
        <v>0.041666666666666664</v>
      </c>
      <c r="P208" s="90">
        <v>0.31319444444444444</v>
      </c>
      <c r="Q208" s="51">
        <v>0.7284722222222223</v>
      </c>
      <c r="R208" s="224">
        <v>40808</v>
      </c>
      <c r="S208" s="51">
        <v>0.041666666666666664</v>
      </c>
      <c r="T208" s="51">
        <v>0.31319444444444444</v>
      </c>
      <c r="U208" s="51">
        <v>0.7284722222222223</v>
      </c>
      <c r="V208" s="224">
        <v>40808</v>
      </c>
      <c r="W208" s="51">
        <v>0.041666666666666664</v>
      </c>
      <c r="X208" s="51">
        <v>0.31319444444444444</v>
      </c>
      <c r="Y208" s="53">
        <v>0.7284722222222223</v>
      </c>
      <c r="Z208" s="53">
        <v>0.041666666666666664</v>
      </c>
      <c r="AA208" s="53">
        <v>0.31319444444444444</v>
      </c>
      <c r="AB208" s="53">
        <v>0.8430555555555556</v>
      </c>
      <c r="AC208" s="53">
        <v>0.16666666666666666</v>
      </c>
      <c r="AD208" s="54">
        <v>0.3236111111111111</v>
      </c>
      <c r="AE208" s="64">
        <v>0.7291666666666666</v>
      </c>
      <c r="AF208" s="51">
        <v>0.041666666666666664</v>
      </c>
      <c r="AG208" s="56">
        <v>0.3125</v>
      </c>
      <c r="AH208" s="136">
        <v>0</v>
      </c>
      <c r="AI208" s="51">
        <v>0.7284722222222223</v>
      </c>
      <c r="AJ208" s="51">
        <v>0.043750000000000004</v>
      </c>
      <c r="AK208" s="56">
        <v>0.31527777777777777</v>
      </c>
      <c r="AL208" s="136">
        <v>0</v>
      </c>
      <c r="AM208" s="51">
        <v>0.7284722222222223</v>
      </c>
      <c r="AN208" s="51">
        <v>0.04097222222222222</v>
      </c>
      <c r="AO208" s="56">
        <v>0.3125</v>
      </c>
      <c r="AP208" s="51">
        <v>0.7291666666666666</v>
      </c>
      <c r="AQ208" s="51">
        <v>0.04097222222222222</v>
      </c>
      <c r="AR208" s="56">
        <v>0.31180555555555556</v>
      </c>
      <c r="AS208" s="51">
        <v>0.7284722222222223</v>
      </c>
      <c r="AT208" s="51">
        <v>0.04097222222222222</v>
      </c>
      <c r="AU208" s="56">
        <v>0.3125</v>
      </c>
      <c r="AV208" s="51"/>
      <c r="AW208" s="51"/>
      <c r="AX208" s="56"/>
      <c r="AY208" s="51">
        <v>0.7291666666666666</v>
      </c>
      <c r="AZ208" s="51">
        <v>0.041666666666666664</v>
      </c>
      <c r="BA208" s="56">
        <v>0.3125</v>
      </c>
      <c r="BB208" s="51">
        <v>0.75</v>
      </c>
      <c r="BC208" s="51">
        <v>0.03125</v>
      </c>
      <c r="BD208" s="56">
        <v>0.28125</v>
      </c>
      <c r="BE208" s="136">
        <v>0</v>
      </c>
      <c r="BF208" s="51">
        <v>0.75</v>
      </c>
      <c r="BG208" s="51">
        <v>0.03125</v>
      </c>
      <c r="BH208" s="56">
        <v>0.28125</v>
      </c>
      <c r="BI208" s="136">
        <v>0</v>
      </c>
      <c r="BJ208" s="58">
        <v>9</v>
      </c>
      <c r="BK208" s="59">
        <v>0.005231481481481482</v>
      </c>
      <c r="BL208" s="59">
        <v>0.010347222222222223</v>
      </c>
      <c r="BM208" s="60">
        <v>0.005115740740740741</v>
      </c>
      <c r="BN208" s="207" t="s">
        <v>993</v>
      </c>
      <c r="BO208" s="207" t="s">
        <v>908</v>
      </c>
      <c r="BP208" s="215" t="s">
        <v>909</v>
      </c>
      <c r="BQ208" s="44" t="s">
        <v>71</v>
      </c>
      <c r="BR208" s="44" t="s">
        <v>66</v>
      </c>
      <c r="BS208" s="44" t="s">
        <v>924</v>
      </c>
      <c r="BT208" s="44" t="s">
        <v>63</v>
      </c>
      <c r="BU208" s="44" t="s">
        <v>63</v>
      </c>
      <c r="BV208" s="44" t="s">
        <v>63</v>
      </c>
      <c r="BW208" s="44" t="s">
        <v>63</v>
      </c>
      <c r="BX208" s="44"/>
      <c r="BY208" s="53"/>
      <c r="BZ208" s="44" t="s">
        <v>918</v>
      </c>
      <c r="CA208" s="45" t="s">
        <v>86</v>
      </c>
      <c r="CB208" s="44" t="s">
        <v>924</v>
      </c>
      <c r="CC208" s="44" t="s">
        <v>63</v>
      </c>
      <c r="CD208" s="44" t="s">
        <v>63</v>
      </c>
      <c r="CE208" s="44" t="s">
        <v>63</v>
      </c>
      <c r="CF208" s="44" t="s">
        <v>63</v>
      </c>
      <c r="CG208" s="44" t="s">
        <v>63</v>
      </c>
      <c r="CH208" s="62" t="s">
        <v>994</v>
      </c>
      <c r="CI208" s="65">
        <v>0.7326388888888888</v>
      </c>
      <c r="CL208" s="47">
        <v>19</v>
      </c>
      <c r="CM208" s="47">
        <v>11</v>
      </c>
      <c r="CN208" s="47">
        <v>5</v>
      </c>
      <c r="CO208" s="47">
        <v>18</v>
      </c>
    </row>
    <row r="209" spans="1:93" ht="13.5">
      <c r="A209" s="48">
        <v>9</v>
      </c>
      <c r="B209" s="45">
        <v>22</v>
      </c>
      <c r="C209" s="50" t="s">
        <v>74</v>
      </c>
      <c r="D209" s="51">
        <v>0.7291666666666666</v>
      </c>
      <c r="E209" s="224" t="s">
        <v>348</v>
      </c>
      <c r="F209" s="51">
        <v>0.041666666666666664</v>
      </c>
      <c r="G209" s="51" t="s">
        <v>346</v>
      </c>
      <c r="H209" s="52">
        <f aca="true" t="shared" si="90" ref="H209:H225">IF(G209="","",(HOUR(G209)+MINUTE(G209)/60)*$IQ$2*(1-0.02))</f>
        <v>441</v>
      </c>
      <c r="I209" s="51">
        <v>0.75</v>
      </c>
      <c r="J209" s="231" t="s">
        <v>348</v>
      </c>
      <c r="K209" s="51">
        <v>0.020833333333333332</v>
      </c>
      <c r="L209" s="51">
        <v>23.270833333333332</v>
      </c>
      <c r="M209" s="90">
        <v>0.7319444444444444</v>
      </c>
      <c r="N209" s="240" t="s">
        <v>348</v>
      </c>
      <c r="O209" s="90">
        <v>0.0375</v>
      </c>
      <c r="P209" s="90">
        <f aca="true" t="shared" si="91" ref="P209:P232">IF(O209-M209&lt;0,O209+24-M209,O209-M209)</f>
        <v>23.305555555555557</v>
      </c>
      <c r="Q209" s="51">
        <f aca="true" t="shared" si="92" ref="Q209:Q217">M209</f>
        <v>0.7319444444444444</v>
      </c>
      <c r="R209" s="224" t="s">
        <v>348</v>
      </c>
      <c r="S209" s="51">
        <f aca="true" t="shared" si="93" ref="S209:S231">O209</f>
        <v>0.0375</v>
      </c>
      <c r="T209" s="51">
        <f aca="true" t="shared" si="94" ref="T209:T231">IF(S209-Q209&lt;0,S209+24-Q209,S209-Q209)</f>
        <v>23.305555555555557</v>
      </c>
      <c r="U209" s="51">
        <f aca="true" t="shared" si="95" ref="U209:U216">M209</f>
        <v>0.7319444444444444</v>
      </c>
      <c r="V209" s="224" t="s">
        <v>348</v>
      </c>
      <c r="W209" s="51">
        <f aca="true" t="shared" si="96" ref="W209:W222">O209</f>
        <v>0.0375</v>
      </c>
      <c r="X209" s="51">
        <f aca="true" t="shared" si="97" ref="X209:X231">IF(W209-U209&lt;0,W209+24-U209,W209-U209)</f>
        <v>23.305555555555557</v>
      </c>
      <c r="Y209" s="53">
        <f aca="true" t="shared" si="98" ref="Y209:Y232">MIN(D209,I209,M209)</f>
        <v>0.7291666666666666</v>
      </c>
      <c r="Z209" s="53">
        <v>0.041666666666666664</v>
      </c>
      <c r="AA209" s="53">
        <f aca="true" t="shared" si="99" ref="AA209:AA232">IF(Z209-Y209&lt;0,Z209+$IQ$1-Y209,Z209-Y209)</f>
        <v>0.3125000000000001</v>
      </c>
      <c r="AB209" s="53">
        <f aca="true" t="shared" si="100" ref="AB209:AB232">Y209-$IS$2+$IS$3</f>
        <v>0.84375</v>
      </c>
      <c r="AC209" s="53">
        <f aca="true" t="shared" si="101" ref="AC209:AC232">Z209+$IS$3</f>
        <v>0.16666666666666666</v>
      </c>
      <c r="AD209" s="54">
        <f aca="true" t="shared" si="102" ref="AD209:AD232">IF(AB209&lt;=AC209,AC209-AB209,AC209+24-AB209)</f>
        <v>23.322916666666668</v>
      </c>
      <c r="AE209" s="64" t="s">
        <v>890</v>
      </c>
      <c r="AF209" s="51" t="s">
        <v>890</v>
      </c>
      <c r="AG209" s="56" t="str">
        <f>IF(AE209="-","-",IF(OR(AE209="",AF209=""),"",IF(AF209&gt;=AE209,AF209-AE209,AF209+24-AE209)))</f>
        <v>-</v>
      </c>
      <c r="AH209" s="136">
        <f aca="true" t="shared" si="103" ref="AH209:AH248">IF($G209="",0,IF(OR(AG209="",AG209="-"),VALUE(LEFT(TEXT($G209,"hh:mm"),2))+VALUE(RIGHT(TEXT($G209,"hh:mm"),2)/60),IF($G209-AG209&lt;=0,0,VALUE(LEFT(TEXT(($G209-AG209),"hh:mm"),2))+VALUE(RIGHT(TEXT(($G209-AG209),"hh:mm"),2)/60))))</f>
        <v>7.5</v>
      </c>
      <c r="AI209" s="51" t="s">
        <v>890</v>
      </c>
      <c r="AJ209" s="51" t="s">
        <v>463</v>
      </c>
      <c r="AK209" s="56" t="str">
        <f>IF(AI209="-","-",IF(OR(AI209="",AJ209=""),"",IF(AJ209&gt;=AI209,AJ209-AI209,AJ209+24-AI209)))</f>
        <v>-</v>
      </c>
      <c r="AL209" s="136">
        <f aca="true" t="shared" si="104" ref="AL209:AL248">IF($G209="",0,IF(OR(AK209="",AK209="-"),VALUE(LEFT(TEXT($G209,"hh:mm"),2))+VALUE(RIGHT(TEXT($G209,"hh:mm"),2)/60),IF($G209-AK209&lt;=0,0,VALUE(LEFT(TEXT(($G209-AK209),"hh:mm"),2))+VALUE(RIGHT(TEXT(($G209-AK209),"hh:mm"),2)/60))))</f>
        <v>7.5</v>
      </c>
      <c r="AM209" s="51" t="s">
        <v>890</v>
      </c>
      <c r="AN209" s="51" t="s">
        <v>890</v>
      </c>
      <c r="AO209" s="56" t="str">
        <f>IF(AM209="-","-",IF(OR(AM209="",AN209=""),"",IF(AN209&gt;=AM209,AN209-AM209,AN209+24-AM209)))</f>
        <v>-</v>
      </c>
      <c r="AP209" s="51" t="s">
        <v>890</v>
      </c>
      <c r="AQ209" s="51" t="s">
        <v>890</v>
      </c>
      <c r="AR209" s="56" t="str">
        <f>IF(AP209="-","-",IF(OR(AP209="",AQ209=""),"",IF(AQ209&gt;=AP209,AQ209-AP209,AQ209+24-AP209)))</f>
        <v>-</v>
      </c>
      <c r="AS209" s="51" t="s">
        <v>890</v>
      </c>
      <c r="AT209" s="51" t="s">
        <v>890</v>
      </c>
      <c r="AU209" s="56" t="str">
        <f aca="true" t="shared" si="105" ref="AU209:AU216">IF(AS209="-","-",IF(OR(AS209="",AT209=""),"",IF(AT209&gt;=AS209,AT209-AS209,AT209+24-AS209)))</f>
        <v>-</v>
      </c>
      <c r="AV209" s="51"/>
      <c r="AW209" s="51"/>
      <c r="AX209" s="56">
        <f aca="true" t="shared" si="106" ref="AX209:AX214">IF(AV209="-","-",IF(OR(AV209="",AW209=""),"",IF(AW209&gt;=AV209,AW209-AV209,AW209+24-AV209)))</f>
      </c>
      <c r="AY209" s="51" t="s">
        <v>890</v>
      </c>
      <c r="AZ209" s="51" t="s">
        <v>890</v>
      </c>
      <c r="BA209" s="56" t="str">
        <f aca="true" t="shared" si="107" ref="BA209:BA214">IF(AY209="-","-",IF(OR(AY209="",AZ209=""),"",IF(AZ209&gt;=AY209,AZ209-AY209,AZ209+24-AY209)))</f>
        <v>-</v>
      </c>
      <c r="BB209" s="51" t="s">
        <v>890</v>
      </c>
      <c r="BC209" s="51" t="s">
        <v>890</v>
      </c>
      <c r="BD209" s="56" t="str">
        <f>IF(BB209="-","-",IF(OR(BB209="",BC209=""),"",IF(BC209&gt;=BB209,BC209-BB209,BC209+24-BB209)))</f>
        <v>-</v>
      </c>
      <c r="BE209" s="136">
        <f aca="true" t="shared" si="108" ref="BE209:BE248">IF($L209="",0,IF(OR(BD209="",BD209="-"),VALUE(LEFT(TEXT($L209,"hh:mm"),2))+VALUE(RIGHT(TEXT($L209,"hh:mm"),2)/60),IF($L209-BD209&lt;=0,0,VALUE(LEFT(TEXT(($L209-BD209),"hh:mm"),2))+VALUE(RIGHT(TEXT(($L209-BD209),"hh:mm"),2)/60))))</f>
        <v>6.5</v>
      </c>
      <c r="BF209" s="51" t="s">
        <v>890</v>
      </c>
      <c r="BG209" s="51" t="s">
        <v>890</v>
      </c>
      <c r="BH209" s="56" t="str">
        <f>IF(BF209="-","-",IF(OR(BF209="",BG209=""),"",IF(BG209&gt;=BF209,BG209-BF209,BG209+24-BF209)))</f>
        <v>-</v>
      </c>
      <c r="BI209" s="136">
        <f aca="true" t="shared" si="109" ref="BI209:BI248">IF($L209="",0,IF(OR(BH209="",BH209="-"),VALUE(LEFT(TEXT($L209,"hh:mm"),2))+VALUE(RIGHT(TEXT($L209,"hh:mm"),2)/60),IF($L209-BH209&lt;=0,0,VALUE(LEFT(TEXT(($L209-BH209),"hh:mm"),2))+VALUE(RIGHT(TEXT(($L209-BH209),"hh:mm"),2)/60))))</f>
        <v>6.5</v>
      </c>
      <c r="BJ209" s="58"/>
      <c r="BK209" s="59"/>
      <c r="BL209" s="59"/>
      <c r="BM209" s="60">
        <f aca="true" t="shared" si="110" ref="BM209:BM247">IF(OR(BK209="",BL209=""),"",IF(BL209&gt;=BK209,BL209-BK209,BL209+24-BK209))</f>
      </c>
      <c r="BN209" s="207"/>
      <c r="BO209" s="207"/>
      <c r="BP209" s="215"/>
      <c r="BQ209" s="44"/>
      <c r="BR209" s="44"/>
      <c r="BS209" s="44"/>
      <c r="BT209" s="44"/>
      <c r="BU209" s="44"/>
      <c r="BV209" s="44"/>
      <c r="BW209" s="44"/>
      <c r="BX209" s="44"/>
      <c r="BY209" s="53"/>
      <c r="BZ209" s="44"/>
      <c r="CA209" s="45"/>
      <c r="CB209" s="44"/>
      <c r="CC209" s="44"/>
      <c r="CD209" s="44"/>
      <c r="CE209" s="44"/>
      <c r="CF209" s="44"/>
      <c r="CG209" s="44"/>
      <c r="CH209" s="62"/>
      <c r="CL209" s="47">
        <v>19</v>
      </c>
      <c r="CM209" s="47">
        <v>14</v>
      </c>
      <c r="CN209" s="47">
        <v>5</v>
      </c>
      <c r="CO209" s="47">
        <v>13</v>
      </c>
    </row>
    <row r="210" spans="1:93" ht="13.5">
      <c r="A210" s="48">
        <v>9</v>
      </c>
      <c r="B210" s="45">
        <v>23</v>
      </c>
      <c r="C210" s="50" t="s">
        <v>78</v>
      </c>
      <c r="D210" s="51">
        <v>0.7361111111111112</v>
      </c>
      <c r="E210" s="224" t="s">
        <v>349</v>
      </c>
      <c r="F210" s="51">
        <v>0.027777777777777776</v>
      </c>
      <c r="G210" s="51" t="s">
        <v>183</v>
      </c>
      <c r="H210" s="52">
        <f t="shared" si="90"/>
        <v>411.59999999999997</v>
      </c>
      <c r="I210" s="51">
        <v>0.7604166666666666</v>
      </c>
      <c r="J210" s="231" t="s">
        <v>349</v>
      </c>
      <c r="K210" s="51">
        <v>0.020833333333333332</v>
      </c>
      <c r="L210" s="51">
        <v>23.260416666666664</v>
      </c>
      <c r="M210" s="90">
        <v>0.7347222222222222</v>
      </c>
      <c r="N210" s="240" t="s">
        <v>349</v>
      </c>
      <c r="O210" s="90">
        <v>0.034027777777777775</v>
      </c>
      <c r="P210" s="90">
        <f t="shared" si="91"/>
        <v>23.299305555555556</v>
      </c>
      <c r="Q210" s="51">
        <f t="shared" si="92"/>
        <v>0.7347222222222222</v>
      </c>
      <c r="R210" s="224" t="s">
        <v>349</v>
      </c>
      <c r="S210" s="51">
        <f t="shared" si="93"/>
        <v>0.034027777777777775</v>
      </c>
      <c r="T210" s="51">
        <f t="shared" si="94"/>
        <v>23.299305555555556</v>
      </c>
      <c r="U210" s="51">
        <f t="shared" si="95"/>
        <v>0.7347222222222222</v>
      </c>
      <c r="V210" s="224" t="s">
        <v>349</v>
      </c>
      <c r="W210" s="51">
        <f t="shared" si="96"/>
        <v>0.034027777777777775</v>
      </c>
      <c r="X210" s="51">
        <f t="shared" si="97"/>
        <v>23.299305555555556</v>
      </c>
      <c r="Y210" s="53">
        <f t="shared" si="98"/>
        <v>0.7347222222222222</v>
      </c>
      <c r="Z210" s="53">
        <f aca="true" t="shared" si="111" ref="Z210:Z232">O210</f>
        <v>0.034027777777777775</v>
      </c>
      <c r="AA210" s="53">
        <f t="shared" si="99"/>
        <v>0.2993055555555556</v>
      </c>
      <c r="AB210" s="53">
        <f t="shared" si="100"/>
        <v>0.8493055555555555</v>
      </c>
      <c r="AC210" s="53">
        <f t="shared" si="101"/>
        <v>0.15902777777777777</v>
      </c>
      <c r="AD210" s="54">
        <f t="shared" si="102"/>
        <v>23.30972222222222</v>
      </c>
      <c r="AE210" s="64" t="s">
        <v>890</v>
      </c>
      <c r="AF210" s="51" t="s">
        <v>890</v>
      </c>
      <c r="AG210" s="56" t="str">
        <f>IF(AE210="-","-",IF(OR(AE210="",AF210=""),"",IF(AF210&gt;=AE210,AF210-AE210,AF210+24-AE210)))</f>
        <v>-</v>
      </c>
      <c r="AH210" s="136">
        <f t="shared" si="103"/>
        <v>7</v>
      </c>
      <c r="AI210" s="51" t="s">
        <v>890</v>
      </c>
      <c r="AJ210" s="51" t="s">
        <v>890</v>
      </c>
      <c r="AK210" s="56" t="str">
        <f>IF(AI210="-","-",IF(OR(AI210="",AJ210=""),"",IF(AJ210&gt;=AI210,AJ210-AI210,AJ210+24-AI210)))</f>
        <v>-</v>
      </c>
      <c r="AL210" s="136">
        <f t="shared" si="104"/>
        <v>7</v>
      </c>
      <c r="AM210" s="51" t="s">
        <v>890</v>
      </c>
      <c r="AN210" s="51" t="s">
        <v>890</v>
      </c>
      <c r="AO210" s="56" t="str">
        <f>IF(AM210="-","-",IF(OR(AM210="",AN210=""),"",IF(AN210&gt;=AM210,AN210-AM210,AN210+24-AM210)))</f>
        <v>-</v>
      </c>
      <c r="AP210" s="51" t="s">
        <v>890</v>
      </c>
      <c r="AQ210" s="51" t="s">
        <v>890</v>
      </c>
      <c r="AR210" s="56" t="str">
        <f>IF(AP210="-","-",IF(OR(AP210="",AQ210=""),"",IF(AQ210&gt;=AP210,AQ210-AP210,AQ210+24-AP210)))</f>
        <v>-</v>
      </c>
      <c r="AS210" s="51" t="s">
        <v>890</v>
      </c>
      <c r="AT210" s="51" t="s">
        <v>890</v>
      </c>
      <c r="AU210" s="56" t="str">
        <f t="shared" si="105"/>
        <v>-</v>
      </c>
      <c r="AV210" s="51"/>
      <c r="AW210" s="51"/>
      <c r="AX210" s="56">
        <f t="shared" si="106"/>
      </c>
      <c r="AY210" s="51" t="s">
        <v>890</v>
      </c>
      <c r="AZ210" s="51" t="s">
        <v>890</v>
      </c>
      <c r="BA210" s="56" t="str">
        <f t="shared" si="107"/>
        <v>-</v>
      </c>
      <c r="BB210" s="51" t="s">
        <v>890</v>
      </c>
      <c r="BC210" s="51" t="s">
        <v>890</v>
      </c>
      <c r="BD210" s="56" t="str">
        <f>IF(BB210="-","-",IF(OR(BB210="",BC210=""),"",IF(BC210&gt;=BB210,BC210-BB210,BC210+24-BB210)))</f>
        <v>-</v>
      </c>
      <c r="BE210" s="136">
        <f t="shared" si="108"/>
        <v>6.25</v>
      </c>
      <c r="BF210" s="51" t="s">
        <v>890</v>
      </c>
      <c r="BG210" s="51" t="s">
        <v>890</v>
      </c>
      <c r="BH210" s="56" t="str">
        <f>IF(BF210="-","-",IF(OR(BF210="",BG210=""),"",IF(BG210&gt;=BF210,BG210-BF210,BG210+24-BF210)))</f>
        <v>-</v>
      </c>
      <c r="BI210" s="136">
        <f t="shared" si="109"/>
        <v>6.25</v>
      </c>
      <c r="BJ210" s="58"/>
      <c r="BK210" s="59"/>
      <c r="BL210" s="59"/>
      <c r="BM210" s="60">
        <f t="shared" si="110"/>
      </c>
      <c r="BN210" s="207"/>
      <c r="BO210" s="207"/>
      <c r="BP210" s="215"/>
      <c r="BQ210" s="44"/>
      <c r="BR210" s="44"/>
      <c r="BS210" s="44"/>
      <c r="BT210" s="44"/>
      <c r="BU210" s="44"/>
      <c r="BV210" s="44"/>
      <c r="BW210" s="44"/>
      <c r="BX210" s="44"/>
      <c r="BY210" s="53"/>
      <c r="BZ210" s="44"/>
      <c r="CA210" s="45"/>
      <c r="CB210" s="44"/>
      <c r="CC210" s="44"/>
      <c r="CD210" s="44"/>
      <c r="CE210" s="44"/>
      <c r="CF210" s="44"/>
      <c r="CG210" s="44"/>
      <c r="CH210" s="62"/>
      <c r="CL210" s="47">
        <v>19</v>
      </c>
      <c r="CM210" s="47">
        <v>18</v>
      </c>
      <c r="CN210" s="47">
        <v>4</v>
      </c>
      <c r="CO210" s="47">
        <v>9</v>
      </c>
    </row>
    <row r="211" spans="1:93" ht="13.5">
      <c r="A211" s="48">
        <v>9</v>
      </c>
      <c r="B211" s="45">
        <v>24</v>
      </c>
      <c r="C211" s="50" t="s">
        <v>83</v>
      </c>
      <c r="D211" s="51">
        <v>0.7361111111111112</v>
      </c>
      <c r="E211" s="224" t="s">
        <v>350</v>
      </c>
      <c r="F211" s="51">
        <v>0.027777777777777776</v>
      </c>
      <c r="G211" s="51" t="s">
        <v>183</v>
      </c>
      <c r="H211" s="52">
        <f t="shared" si="90"/>
        <v>411.59999999999997</v>
      </c>
      <c r="I211" s="51">
        <v>0.7604166666666666</v>
      </c>
      <c r="J211" s="231" t="s">
        <v>350</v>
      </c>
      <c r="K211" s="51">
        <v>0.020833333333333332</v>
      </c>
      <c r="L211" s="51">
        <v>23.260416666666664</v>
      </c>
      <c r="M211" s="90">
        <v>0.7381944444444444</v>
      </c>
      <c r="N211" s="240" t="s">
        <v>350</v>
      </c>
      <c r="O211" s="90">
        <v>0.030555555555555555</v>
      </c>
      <c r="P211" s="90">
        <f t="shared" si="91"/>
        <v>23.29236111111111</v>
      </c>
      <c r="Q211" s="51">
        <f t="shared" si="92"/>
        <v>0.7381944444444444</v>
      </c>
      <c r="R211" s="224" t="s">
        <v>350</v>
      </c>
      <c r="S211" s="51">
        <f t="shared" si="93"/>
        <v>0.030555555555555555</v>
      </c>
      <c r="T211" s="51">
        <f t="shared" si="94"/>
        <v>23.29236111111111</v>
      </c>
      <c r="U211" s="51">
        <f t="shared" si="95"/>
        <v>0.7381944444444444</v>
      </c>
      <c r="V211" s="224" t="s">
        <v>350</v>
      </c>
      <c r="W211" s="51">
        <f t="shared" si="96"/>
        <v>0.030555555555555555</v>
      </c>
      <c r="X211" s="51">
        <f t="shared" si="97"/>
        <v>23.29236111111111</v>
      </c>
      <c r="Y211" s="53">
        <f t="shared" si="98"/>
        <v>0.7361111111111112</v>
      </c>
      <c r="Z211" s="53">
        <f t="shared" si="111"/>
        <v>0.030555555555555555</v>
      </c>
      <c r="AA211" s="53">
        <f t="shared" si="99"/>
        <v>0.2944444444444443</v>
      </c>
      <c r="AB211" s="53">
        <f t="shared" si="100"/>
        <v>0.8506944444444445</v>
      </c>
      <c r="AC211" s="53">
        <f t="shared" si="101"/>
        <v>0.15555555555555556</v>
      </c>
      <c r="AD211" s="54">
        <f t="shared" si="102"/>
        <v>23.304861111111112</v>
      </c>
      <c r="AE211" s="64">
        <v>0.7361111111111112</v>
      </c>
      <c r="AF211" s="51">
        <v>0.027777777777777776</v>
      </c>
      <c r="AG211" s="56">
        <f>IF(AE211="-","-",IF(OR(AE211="",AF211=""),"",IF(AF211&gt;=AE211,AF211-AE211,AF211+24-AE211)))</f>
        <v>23.291666666666668</v>
      </c>
      <c r="AH211" s="136">
        <f t="shared" si="103"/>
        <v>0</v>
      </c>
      <c r="AI211" s="51">
        <v>0.7368055555555556</v>
      </c>
      <c r="AJ211" s="51">
        <v>0.03194444444444445</v>
      </c>
      <c r="AK211" s="56">
        <f>IF(AI211="-","-",IF(OR(AI211="",AJ211=""),"",IF(AJ211&gt;=AI211,AJ211-AI211,AJ211+24-AI211)))</f>
        <v>23.29513888888889</v>
      </c>
      <c r="AL211" s="136">
        <f t="shared" si="104"/>
        <v>0</v>
      </c>
      <c r="AM211" s="51">
        <v>0.7381944444444444</v>
      </c>
      <c r="AN211" s="51">
        <v>0.029861111111111113</v>
      </c>
      <c r="AO211" s="56">
        <f>IF(AM211="-","-",IF(OR(AM211="",AN211=""),"",IF(AN211&gt;=AM211,AN211-AM211,AN211+24-AM211)))</f>
        <v>23.291666666666664</v>
      </c>
      <c r="AP211" s="51">
        <v>0.7381944444444444</v>
      </c>
      <c r="AQ211" s="51">
        <v>0.029861111111111113</v>
      </c>
      <c r="AR211" s="56">
        <f>IF(AP211="-","-",IF(OR(AP211="",AQ211=""),"",IF(AQ211&gt;=AP211,AQ211-AP211,AQ211+24-AP211)))</f>
        <v>23.291666666666664</v>
      </c>
      <c r="AS211" s="51">
        <v>0.7381944444444444</v>
      </c>
      <c r="AT211" s="51">
        <v>0.029861111111111113</v>
      </c>
      <c r="AU211" s="56">
        <f t="shared" si="105"/>
        <v>23.291666666666664</v>
      </c>
      <c r="AV211" s="51"/>
      <c r="AW211" s="51"/>
      <c r="AX211" s="56">
        <f t="shared" si="106"/>
      </c>
      <c r="AY211" s="51">
        <v>0.7381944444444444</v>
      </c>
      <c r="AZ211" s="51">
        <v>0.03125</v>
      </c>
      <c r="BA211" s="56">
        <f t="shared" si="107"/>
        <v>23.293055555555554</v>
      </c>
      <c r="BB211" s="51">
        <v>0.7604166666666666</v>
      </c>
      <c r="BC211" s="51">
        <v>0.020833333333333332</v>
      </c>
      <c r="BD211" s="56">
        <f>IF(BB211="-","-",IF(OR(BB211="",BC211=""),"",IF(BC211&gt;=BB211,BC211-BB211,BC211+24-BB211)))</f>
        <v>23.260416666666664</v>
      </c>
      <c r="BE211" s="136">
        <f t="shared" si="108"/>
        <v>0</v>
      </c>
      <c r="BF211" s="51">
        <v>0.7604166666666666</v>
      </c>
      <c r="BG211" s="51">
        <v>0.020833333333333332</v>
      </c>
      <c r="BH211" s="56">
        <f>IF(BF211="-","-",IF(OR(BF211="",BG211=""),"",IF(BG211&gt;=BF211,BG211-BF211,BG211+24-BF211)))</f>
        <v>23.260416666666664</v>
      </c>
      <c r="BI211" s="136">
        <f t="shared" si="109"/>
        <v>0</v>
      </c>
      <c r="BJ211" s="58">
        <v>9</v>
      </c>
      <c r="BK211" s="59">
        <v>0.010347222222222223</v>
      </c>
      <c r="BL211" s="59">
        <v>0.01513888888888889</v>
      </c>
      <c r="BM211" s="60">
        <f t="shared" si="110"/>
        <v>0.004791666666666666</v>
      </c>
      <c r="BN211" s="207" t="s">
        <v>891</v>
      </c>
      <c r="BO211" s="207" t="s">
        <v>698</v>
      </c>
      <c r="BP211" s="215" t="s">
        <v>474</v>
      </c>
      <c r="BQ211" s="44" t="s">
        <v>888</v>
      </c>
      <c r="BR211" s="44" t="s">
        <v>889</v>
      </c>
      <c r="BS211" s="44" t="s">
        <v>102</v>
      </c>
      <c r="BT211" s="44" t="s">
        <v>63</v>
      </c>
      <c r="BU211" s="44" t="s">
        <v>63</v>
      </c>
      <c r="BV211" s="44" t="s">
        <v>63</v>
      </c>
      <c r="BW211" s="44" t="s">
        <v>63</v>
      </c>
      <c r="BX211" s="44"/>
      <c r="BY211" s="53"/>
      <c r="BZ211" s="44"/>
      <c r="CA211" s="45"/>
      <c r="CB211" s="44" t="s">
        <v>514</v>
      </c>
      <c r="CC211" s="44" t="s">
        <v>63</v>
      </c>
      <c r="CD211" s="44" t="s">
        <v>63</v>
      </c>
      <c r="CE211" s="44" t="s">
        <v>63</v>
      </c>
      <c r="CF211" s="44" t="s">
        <v>63</v>
      </c>
      <c r="CG211" s="44" t="s">
        <v>63</v>
      </c>
      <c r="CH211" s="62"/>
      <c r="CL211" s="47">
        <v>19</v>
      </c>
      <c r="CM211" s="47">
        <v>22</v>
      </c>
      <c r="CN211" s="47">
        <v>4</v>
      </c>
      <c r="CO211" s="47">
        <v>4</v>
      </c>
    </row>
    <row r="212" spans="1:93" ht="13.5">
      <c r="A212" s="48">
        <v>9</v>
      </c>
      <c r="B212" s="45">
        <v>25</v>
      </c>
      <c r="C212" s="50" t="s">
        <v>87</v>
      </c>
      <c r="D212" s="51">
        <v>0.7430555555555555</v>
      </c>
      <c r="E212" s="224" t="s">
        <v>351</v>
      </c>
      <c r="F212" s="51">
        <v>0.013888888888888888</v>
      </c>
      <c r="G212" s="51" t="s">
        <v>150</v>
      </c>
      <c r="H212" s="52">
        <f t="shared" si="90"/>
        <v>382.2</v>
      </c>
      <c r="I212" s="51">
        <v>0.7708333333333334</v>
      </c>
      <c r="J212" s="231" t="s">
        <v>351</v>
      </c>
      <c r="K212" s="51">
        <v>0.010416666666666666</v>
      </c>
      <c r="L212" s="51">
        <v>23.239583333333336</v>
      </c>
      <c r="M212" s="90">
        <v>0.7416666666666667</v>
      </c>
      <c r="N212" s="240" t="s">
        <v>351</v>
      </c>
      <c r="O212" s="90">
        <v>0.02638888888888889</v>
      </c>
      <c r="P212" s="90">
        <f t="shared" si="91"/>
        <v>23.28472222222222</v>
      </c>
      <c r="Q212" s="51">
        <f t="shared" si="92"/>
        <v>0.7416666666666667</v>
      </c>
      <c r="R212" s="224" t="s">
        <v>351</v>
      </c>
      <c r="S212" s="51">
        <f t="shared" si="93"/>
        <v>0.02638888888888889</v>
      </c>
      <c r="T212" s="51">
        <f t="shared" si="94"/>
        <v>23.28472222222222</v>
      </c>
      <c r="U212" s="51">
        <f t="shared" si="95"/>
        <v>0.7416666666666667</v>
      </c>
      <c r="V212" s="224" t="s">
        <v>351</v>
      </c>
      <c r="W212" s="51">
        <f t="shared" si="96"/>
        <v>0.02638888888888889</v>
      </c>
      <c r="X212" s="51">
        <f t="shared" si="97"/>
        <v>23.28472222222222</v>
      </c>
      <c r="Y212" s="53">
        <f t="shared" si="98"/>
        <v>0.7416666666666667</v>
      </c>
      <c r="Z212" s="53">
        <f t="shared" si="111"/>
        <v>0.02638888888888889</v>
      </c>
      <c r="AA212" s="53">
        <f t="shared" si="99"/>
        <v>0.2847222222222221</v>
      </c>
      <c r="AB212" s="53">
        <f t="shared" si="100"/>
        <v>0.8562500000000001</v>
      </c>
      <c r="AC212" s="53">
        <f t="shared" si="101"/>
        <v>0.15138888888888888</v>
      </c>
      <c r="AD212" s="54">
        <f t="shared" si="102"/>
        <v>23.29513888888889</v>
      </c>
      <c r="AE212" s="64">
        <v>0.7430555555555555</v>
      </c>
      <c r="AF212" s="51">
        <v>0.013888888888888888</v>
      </c>
      <c r="AG212" s="56">
        <f>IF(AE212="-","-",IF(OR(AE212="",AF212=""),"",IF(AF212&gt;=AE212,AF212-AE212,AF212+24-AE212)))</f>
        <v>23.270833333333332</v>
      </c>
      <c r="AH212" s="136">
        <f t="shared" si="103"/>
        <v>0</v>
      </c>
      <c r="AI212" s="51">
        <v>0.7458333333333332</v>
      </c>
      <c r="AJ212" s="51">
        <v>0.01875</v>
      </c>
      <c r="AK212" s="56">
        <f>IF(AI212="-","-",IF(OR(AI212="",AJ212=""),"",IF(AJ212&gt;=AI212,AJ212-AI212,AJ212+24-AI212)))</f>
        <v>23.272916666666667</v>
      </c>
      <c r="AL212" s="136">
        <f t="shared" si="104"/>
        <v>0</v>
      </c>
      <c r="AM212" s="51">
        <v>0.7416666666666667</v>
      </c>
      <c r="AN212" s="51">
        <v>0.025694444444444447</v>
      </c>
      <c r="AO212" s="56">
        <f>IF(AM212="-","-",IF(OR(AM212="",AN212=""),"",IF(AN212&gt;=AM212,AN212-AM212,AN212+24-AM212)))</f>
        <v>23.284027777777776</v>
      </c>
      <c r="AP212" s="51">
        <v>0.7423611111111111</v>
      </c>
      <c r="AQ212" s="51">
        <v>0.025694444444444447</v>
      </c>
      <c r="AR212" s="56">
        <f>IF(AP212="-","-",IF(OR(AP212="",AQ212=""),"",IF(AQ212&gt;=AP212,AQ212-AP212,AQ212+24-AP212)))</f>
        <v>23.28333333333333</v>
      </c>
      <c r="AS212" s="51">
        <v>0.7416666666666667</v>
      </c>
      <c r="AT212" s="51">
        <v>0.02638888888888889</v>
      </c>
      <c r="AU212" s="56">
        <f t="shared" si="105"/>
        <v>23.28472222222222</v>
      </c>
      <c r="AV212" s="51"/>
      <c r="AW212" s="51"/>
      <c r="AX212" s="56">
        <f t="shared" si="106"/>
      </c>
      <c r="AY212" s="51">
        <v>0.7395833333333334</v>
      </c>
      <c r="AZ212" s="51">
        <v>0.027777777777777776</v>
      </c>
      <c r="BA212" s="56">
        <f t="shared" si="107"/>
        <v>23.288194444444446</v>
      </c>
      <c r="BB212" s="51">
        <v>0.7708333333333334</v>
      </c>
      <c r="BC212" s="51">
        <v>0.010416666666666666</v>
      </c>
      <c r="BD212" s="56">
        <f aca="true" t="shared" si="112" ref="BD212:BD247">IF(BB212="-","-",IF(OR(BB212="",BC212=""),"",IF(BC212&gt;=BB212,BC212-BB212,BC212+24-BB212)))</f>
        <v>23.239583333333336</v>
      </c>
      <c r="BE212" s="136">
        <f t="shared" si="108"/>
        <v>0</v>
      </c>
      <c r="BF212" s="51">
        <v>0.7708333333333334</v>
      </c>
      <c r="BG212" s="51">
        <v>0.010416666666666666</v>
      </c>
      <c r="BH212" s="56">
        <f aca="true" t="shared" si="113" ref="BH212:BH247">IF(BF212="-","-",IF(OR(BF212="",BG212=""),"",IF(BG212&gt;=BF212,BG212-BF212,BG212+24-BF212)))</f>
        <v>23.239583333333336</v>
      </c>
      <c r="BI212" s="136">
        <f t="shared" si="109"/>
        <v>0</v>
      </c>
      <c r="BJ212" s="58">
        <v>9</v>
      </c>
      <c r="BK212" s="59">
        <v>0.01513888888888889</v>
      </c>
      <c r="BL212" s="59">
        <v>0.01986111111111111</v>
      </c>
      <c r="BM212" s="60">
        <f t="shared" si="110"/>
        <v>0.004722222222222221</v>
      </c>
      <c r="BN212" s="207" t="s">
        <v>892</v>
      </c>
      <c r="BO212" s="207" t="s">
        <v>894</v>
      </c>
      <c r="BP212" s="215" t="s">
        <v>474</v>
      </c>
      <c r="BQ212" s="44" t="s">
        <v>893</v>
      </c>
      <c r="BR212" s="44" t="s">
        <v>893</v>
      </c>
      <c r="BS212" s="44" t="s">
        <v>62</v>
      </c>
      <c r="BT212" s="44" t="s">
        <v>63</v>
      </c>
      <c r="BU212" s="44" t="s">
        <v>63</v>
      </c>
      <c r="BV212" s="44" t="s">
        <v>63</v>
      </c>
      <c r="BW212" s="44" t="s">
        <v>63</v>
      </c>
      <c r="BX212" s="44"/>
      <c r="BY212" s="53"/>
      <c r="BZ212" s="44"/>
      <c r="CA212" s="45" t="s">
        <v>86</v>
      </c>
      <c r="CB212" s="44" t="s">
        <v>62</v>
      </c>
      <c r="CC212" s="44" t="s">
        <v>63</v>
      </c>
      <c r="CD212" s="44" t="s">
        <v>63</v>
      </c>
      <c r="CE212" s="44" t="s">
        <v>63</v>
      </c>
      <c r="CF212" s="44" t="s">
        <v>63</v>
      </c>
      <c r="CG212" s="44" t="s">
        <v>63</v>
      </c>
      <c r="CH212" s="62" t="s">
        <v>895</v>
      </c>
      <c r="CL212" s="47">
        <v>19</v>
      </c>
      <c r="CM212" s="47">
        <v>26</v>
      </c>
      <c r="CN212" s="47">
        <v>5</v>
      </c>
      <c r="CO212" s="47">
        <v>0</v>
      </c>
    </row>
    <row r="213" spans="1:93" ht="22.5">
      <c r="A213" s="48">
        <v>9</v>
      </c>
      <c r="B213" s="45">
        <v>26</v>
      </c>
      <c r="C213" s="50" t="s">
        <v>90</v>
      </c>
      <c r="D213" s="51">
        <v>0.7430555555555555</v>
      </c>
      <c r="E213" s="224" t="s">
        <v>352</v>
      </c>
      <c r="F213" s="51">
        <v>0.013888888888888888</v>
      </c>
      <c r="G213" s="51" t="s">
        <v>150</v>
      </c>
      <c r="H213" s="52">
        <f t="shared" si="90"/>
        <v>382.2</v>
      </c>
      <c r="I213" s="51">
        <v>0.7708333333333334</v>
      </c>
      <c r="J213" s="231" t="s">
        <v>352</v>
      </c>
      <c r="K213" s="51">
        <v>0.010416666666666666</v>
      </c>
      <c r="L213" s="51">
        <v>23.239583333333336</v>
      </c>
      <c r="M213" s="90">
        <v>0.7451388888888889</v>
      </c>
      <c r="N213" s="240" t="s">
        <v>352</v>
      </c>
      <c r="O213" s="90">
        <v>0.02291666666666667</v>
      </c>
      <c r="P213" s="90">
        <f t="shared" si="91"/>
        <v>23.27777777777778</v>
      </c>
      <c r="Q213" s="51">
        <f t="shared" si="92"/>
        <v>0.7451388888888889</v>
      </c>
      <c r="R213" s="224" t="s">
        <v>352</v>
      </c>
      <c r="S213" s="51">
        <f t="shared" si="93"/>
        <v>0.02291666666666667</v>
      </c>
      <c r="T213" s="51">
        <f t="shared" si="94"/>
        <v>23.27777777777778</v>
      </c>
      <c r="U213" s="51">
        <f t="shared" si="95"/>
        <v>0.7451388888888889</v>
      </c>
      <c r="V213" s="224" t="s">
        <v>352</v>
      </c>
      <c r="W213" s="51">
        <f t="shared" si="96"/>
        <v>0.02291666666666667</v>
      </c>
      <c r="X213" s="51">
        <f t="shared" si="97"/>
        <v>23.27777777777778</v>
      </c>
      <c r="Y213" s="53">
        <f t="shared" si="98"/>
        <v>0.7430555555555555</v>
      </c>
      <c r="Z213" s="53">
        <f t="shared" si="111"/>
        <v>0.02291666666666667</v>
      </c>
      <c r="AA213" s="53">
        <f t="shared" si="99"/>
        <v>0.2798611111111112</v>
      </c>
      <c r="AB213" s="53">
        <f t="shared" si="100"/>
        <v>0.8576388888888888</v>
      </c>
      <c r="AC213" s="53">
        <f t="shared" si="101"/>
        <v>0.14791666666666667</v>
      </c>
      <c r="AD213" s="54">
        <f t="shared" si="102"/>
        <v>23.290277777777778</v>
      </c>
      <c r="AE213" s="64">
        <v>0.907638888888889</v>
      </c>
      <c r="AF213" s="51">
        <v>0.013888888888888888</v>
      </c>
      <c r="AG213" s="56">
        <f>IF(AE213="-","-",IF(OR(AE213="",AF213=""),"",IF(AF213&gt;=AE213,AF213-AE213,AF213+24-AE213)))</f>
        <v>23.10625</v>
      </c>
      <c r="AH213" s="136">
        <f t="shared" si="103"/>
        <v>0</v>
      </c>
      <c r="AI213" s="51">
        <v>0.9118055555555555</v>
      </c>
      <c r="AJ213" s="51">
        <v>0.014583333333333332</v>
      </c>
      <c r="AK213" s="56">
        <f>IF(AI213="-","-",IF(OR(AI213="",AJ213=""),"",IF(AJ213&gt;=AI213,AJ213-AI213,AJ213+24-AI213)))</f>
        <v>23.102777777777778</v>
      </c>
      <c r="AL213" s="136">
        <f t="shared" si="104"/>
        <v>0</v>
      </c>
      <c r="AM213" s="51">
        <v>0.9104166666666668</v>
      </c>
      <c r="AN213" s="51">
        <v>0.022222222222222223</v>
      </c>
      <c r="AO213" s="56">
        <f>IF(AM213="-","-",IF(OR(AM213="",AN213=""),"",IF(AN213&gt;=AM213,AN213-AM213,AN213+24-AM213)))</f>
        <v>23.111805555555556</v>
      </c>
      <c r="AP213" s="51">
        <v>0.907638888888889</v>
      </c>
      <c r="AQ213" s="51">
        <v>0.022222222222222223</v>
      </c>
      <c r="AR213" s="56">
        <f>IF(AP213="-","-",IF(OR(AP213="",AQ213=""),"",IF(AQ213&gt;=AP213,AQ213-AP213,AQ213+24-AP213)))</f>
        <v>23.114583333333332</v>
      </c>
      <c r="AS213" s="51">
        <v>0.9069444444444444</v>
      </c>
      <c r="AT213" s="51">
        <v>0.022222222222222223</v>
      </c>
      <c r="AU213" s="56">
        <f t="shared" si="105"/>
        <v>23.115277777777777</v>
      </c>
      <c r="AV213" s="51"/>
      <c r="AW213" s="51"/>
      <c r="AX213" s="56">
        <f t="shared" si="106"/>
      </c>
      <c r="AY213" s="51">
        <v>0.9097222222222222</v>
      </c>
      <c r="AZ213" s="51">
        <v>0.024305555555555556</v>
      </c>
      <c r="BA213" s="56">
        <f t="shared" si="107"/>
        <v>23.114583333333336</v>
      </c>
      <c r="BB213" s="51">
        <v>0.9097222222222222</v>
      </c>
      <c r="BC213" s="51">
        <v>0.010416666666666666</v>
      </c>
      <c r="BD213" s="56">
        <f t="shared" si="112"/>
        <v>23.100694444444446</v>
      </c>
      <c r="BE213" s="136">
        <f t="shared" si="108"/>
        <v>3.3333333333333335</v>
      </c>
      <c r="BF213" s="51">
        <v>0.9083333333333333</v>
      </c>
      <c r="BG213" s="51">
        <v>0.010416666666666666</v>
      </c>
      <c r="BH213" s="56">
        <f t="shared" si="113"/>
        <v>23.102083333333333</v>
      </c>
      <c r="BI213" s="136">
        <f t="shared" si="109"/>
        <v>3.3</v>
      </c>
      <c r="BJ213" s="58">
        <v>9</v>
      </c>
      <c r="BK213" s="59">
        <v>0.01986111111111111</v>
      </c>
      <c r="BL213" s="59">
        <v>0.021736111111111112</v>
      </c>
      <c r="BM213" s="60">
        <f t="shared" si="110"/>
        <v>0.0018750000000000017</v>
      </c>
      <c r="BN213" s="207" t="s">
        <v>896</v>
      </c>
      <c r="BO213" s="207" t="s">
        <v>897</v>
      </c>
      <c r="BP213" s="215" t="s">
        <v>474</v>
      </c>
      <c r="BQ213" s="44" t="s">
        <v>489</v>
      </c>
      <c r="BR213" s="44" t="s">
        <v>489</v>
      </c>
      <c r="BS213" s="44" t="s">
        <v>514</v>
      </c>
      <c r="BT213" s="44" t="s">
        <v>63</v>
      </c>
      <c r="BU213" s="44" t="s">
        <v>63</v>
      </c>
      <c r="BV213" s="44" t="s">
        <v>63</v>
      </c>
      <c r="BW213" s="44" t="s">
        <v>63</v>
      </c>
      <c r="BX213" s="44"/>
      <c r="BY213" s="53"/>
      <c r="BZ213" s="44" t="s">
        <v>211</v>
      </c>
      <c r="CA213" s="45" t="s">
        <v>71</v>
      </c>
      <c r="CB213" s="44" t="s">
        <v>514</v>
      </c>
      <c r="CC213" s="44" t="s">
        <v>63</v>
      </c>
      <c r="CD213" s="44" t="s">
        <v>63</v>
      </c>
      <c r="CE213" s="44" t="s">
        <v>63</v>
      </c>
      <c r="CF213" s="44" t="s">
        <v>63</v>
      </c>
      <c r="CG213" s="44" t="s">
        <v>63</v>
      </c>
      <c r="CH213" s="62" t="s">
        <v>898</v>
      </c>
      <c r="CL213" s="47">
        <v>19</v>
      </c>
      <c r="CM213" s="47">
        <v>31</v>
      </c>
      <c r="CN213" s="47">
        <v>4</v>
      </c>
      <c r="CO213" s="47">
        <v>55</v>
      </c>
    </row>
    <row r="214" spans="1:93" ht="22.5">
      <c r="A214" s="48">
        <v>9</v>
      </c>
      <c r="B214" s="45">
        <v>27</v>
      </c>
      <c r="C214" s="50" t="s">
        <v>57</v>
      </c>
      <c r="D214" s="51">
        <v>0.75</v>
      </c>
      <c r="E214" s="224" t="s">
        <v>353</v>
      </c>
      <c r="F214" s="51">
        <v>0.020833333333333332</v>
      </c>
      <c r="G214" s="51" t="s">
        <v>150</v>
      </c>
      <c r="H214" s="52">
        <f t="shared" si="90"/>
        <v>382.2</v>
      </c>
      <c r="I214" s="51">
        <v>0.7708333333333334</v>
      </c>
      <c r="J214" s="231" t="s">
        <v>353</v>
      </c>
      <c r="K214" s="51">
        <v>0</v>
      </c>
      <c r="L214" s="51">
        <v>23.229166666666668</v>
      </c>
      <c r="M214" s="90">
        <v>0.748611111111111</v>
      </c>
      <c r="N214" s="240" t="s">
        <v>353</v>
      </c>
      <c r="O214" s="90">
        <v>0.01875</v>
      </c>
      <c r="P214" s="90">
        <f t="shared" si="91"/>
        <v>23.27013888888889</v>
      </c>
      <c r="Q214" s="51">
        <f t="shared" si="92"/>
        <v>0.748611111111111</v>
      </c>
      <c r="R214" s="224" t="s">
        <v>353</v>
      </c>
      <c r="S214" s="51">
        <f t="shared" si="93"/>
        <v>0.01875</v>
      </c>
      <c r="T214" s="51">
        <f t="shared" si="94"/>
        <v>23.27013888888889</v>
      </c>
      <c r="U214" s="51">
        <f t="shared" si="95"/>
        <v>0.748611111111111</v>
      </c>
      <c r="V214" s="224" t="s">
        <v>353</v>
      </c>
      <c r="W214" s="51">
        <f t="shared" si="96"/>
        <v>0.01875</v>
      </c>
      <c r="X214" s="51">
        <f t="shared" si="97"/>
        <v>23.27013888888889</v>
      </c>
      <c r="Y214" s="53">
        <f t="shared" si="98"/>
        <v>0.748611111111111</v>
      </c>
      <c r="Z214" s="53">
        <v>0.020833333333333332</v>
      </c>
      <c r="AA214" s="53">
        <f t="shared" si="99"/>
        <v>0.27222222222222225</v>
      </c>
      <c r="AB214" s="53">
        <f t="shared" si="100"/>
        <v>0.8631944444444444</v>
      </c>
      <c r="AC214" s="53">
        <f t="shared" si="101"/>
        <v>0.14583333333333334</v>
      </c>
      <c r="AD214" s="54">
        <f t="shared" si="102"/>
        <v>23.282638888888886</v>
      </c>
      <c r="AE214" s="64">
        <v>0.75</v>
      </c>
      <c r="AF214" s="51">
        <v>0.020833333333333332</v>
      </c>
      <c r="AG214" s="56">
        <f aca="true" t="shared" si="114" ref="AG214:AG247">IF(AE214="-","-",IF(OR(AE214="",AF214=""),"",IF(AF214&gt;=AE214,AF214-AE214,AF214+24-AE214)))</f>
        <v>23.270833333333332</v>
      </c>
      <c r="AH214" s="136">
        <f t="shared" si="103"/>
        <v>0</v>
      </c>
      <c r="AI214" s="51">
        <v>0.75</v>
      </c>
      <c r="AJ214" s="51">
        <v>0.02291666666666667</v>
      </c>
      <c r="AK214" s="56">
        <f aca="true" t="shared" si="115" ref="AK214:AK247">IF(AI214="-","-",IF(OR(AI214="",AJ214=""),"",IF(AJ214&gt;=AI214,AJ214-AI214,AJ214+24-AI214)))</f>
        <v>23.272916666666667</v>
      </c>
      <c r="AL214" s="136">
        <f t="shared" si="104"/>
        <v>0</v>
      </c>
      <c r="AM214" s="51">
        <v>0.748611111111111</v>
      </c>
      <c r="AN214" s="51">
        <v>0.018055555555555557</v>
      </c>
      <c r="AO214" s="56">
        <f aca="true" t="shared" si="116" ref="AO214:AO247">IF(AM214="-","-",IF(OR(AM214="",AN214=""),"",IF(AN214&gt;=AM214,AN214-AM214,AN214+24-AM214)))</f>
        <v>23.269444444444446</v>
      </c>
      <c r="AP214" s="51">
        <v>0.7493055555555556</v>
      </c>
      <c r="AQ214" s="51">
        <v>0.018055555555555557</v>
      </c>
      <c r="AR214" s="56">
        <f aca="true" t="shared" si="117" ref="AR214:AR247">IF(AP214="-","-",IF(OR(AP214="",AQ214=""),"",IF(AQ214&gt;=AP214,AQ214-AP214,AQ214+24-AP214)))</f>
        <v>23.26875</v>
      </c>
      <c r="AS214" s="51">
        <v>0.748611111111111</v>
      </c>
      <c r="AT214" s="51">
        <v>0.018055555555555557</v>
      </c>
      <c r="AU214" s="56">
        <f t="shared" si="105"/>
        <v>23.269444444444446</v>
      </c>
      <c r="AV214" s="51"/>
      <c r="AW214" s="51"/>
      <c r="AX214" s="56">
        <f t="shared" si="106"/>
      </c>
      <c r="AY214" s="51">
        <v>0.7479166666666667</v>
      </c>
      <c r="AZ214" s="51">
        <v>0.03680555555555556</v>
      </c>
      <c r="BA214" s="56">
        <f t="shared" si="107"/>
        <v>23.28888888888889</v>
      </c>
      <c r="BB214" s="51">
        <v>0.7708333333333334</v>
      </c>
      <c r="BC214" s="51">
        <v>0</v>
      </c>
      <c r="BD214" s="56">
        <f t="shared" si="112"/>
        <v>23.229166666666668</v>
      </c>
      <c r="BE214" s="136">
        <f t="shared" si="108"/>
        <v>0</v>
      </c>
      <c r="BF214" s="51">
        <v>0.7708333333333334</v>
      </c>
      <c r="BG214" s="51">
        <v>0</v>
      </c>
      <c r="BH214" s="56">
        <f t="shared" si="113"/>
        <v>23.229166666666668</v>
      </c>
      <c r="BI214" s="136">
        <f t="shared" si="109"/>
        <v>0</v>
      </c>
      <c r="BJ214" s="58">
        <v>9</v>
      </c>
      <c r="BK214" s="59">
        <v>0.021736111111111112</v>
      </c>
      <c r="BL214" s="59">
        <v>0.02646990740740741</v>
      </c>
      <c r="BM214" s="60">
        <f t="shared" si="110"/>
        <v>0.0047337962962962984</v>
      </c>
      <c r="BN214" s="207" t="s">
        <v>899</v>
      </c>
      <c r="BO214" s="207" t="s">
        <v>900</v>
      </c>
      <c r="BP214" s="215" t="s">
        <v>474</v>
      </c>
      <c r="BQ214" s="44" t="s">
        <v>489</v>
      </c>
      <c r="BR214" s="44" t="s">
        <v>489</v>
      </c>
      <c r="BS214" s="44" t="s">
        <v>62</v>
      </c>
      <c r="BT214" s="44" t="s">
        <v>63</v>
      </c>
      <c r="BU214" s="44" t="s">
        <v>63</v>
      </c>
      <c r="BV214" s="44" t="s">
        <v>63</v>
      </c>
      <c r="BW214" s="44" t="s">
        <v>63</v>
      </c>
      <c r="BX214" s="44" t="s">
        <v>64</v>
      </c>
      <c r="BY214" s="53" t="s">
        <v>902</v>
      </c>
      <c r="BZ214" s="44" t="s">
        <v>115</v>
      </c>
      <c r="CA214" s="45" t="s">
        <v>901</v>
      </c>
      <c r="CB214" s="44" t="s">
        <v>102</v>
      </c>
      <c r="CC214" s="44" t="s">
        <v>63</v>
      </c>
      <c r="CD214" s="44" t="s">
        <v>63</v>
      </c>
      <c r="CE214" s="44" t="s">
        <v>63</v>
      </c>
      <c r="CF214" s="44" t="s">
        <v>63</v>
      </c>
      <c r="CG214" s="44" t="s">
        <v>63</v>
      </c>
      <c r="CH214" s="62" t="s">
        <v>903</v>
      </c>
      <c r="CL214" s="47">
        <v>19</v>
      </c>
      <c r="CM214" s="47">
        <v>35</v>
      </c>
      <c r="CN214" s="47">
        <v>4</v>
      </c>
      <c r="CO214" s="47">
        <v>50</v>
      </c>
    </row>
    <row r="215" spans="1:93" ht="22.5">
      <c r="A215" s="48">
        <v>9</v>
      </c>
      <c r="B215" s="45">
        <v>28</v>
      </c>
      <c r="C215" s="50" t="s">
        <v>67</v>
      </c>
      <c r="D215" s="51">
        <v>0.7708333333333334</v>
      </c>
      <c r="E215" s="224" t="s">
        <v>354</v>
      </c>
      <c r="F215" s="51">
        <v>0.020833333333333332</v>
      </c>
      <c r="G215" s="51" t="s">
        <v>110</v>
      </c>
      <c r="H215" s="52">
        <f t="shared" si="90"/>
        <v>352.8</v>
      </c>
      <c r="I215" s="51">
        <v>0.7916666666666666</v>
      </c>
      <c r="J215" s="231" t="s">
        <v>353</v>
      </c>
      <c r="K215" s="51">
        <v>0.9895833333333334</v>
      </c>
      <c r="L215" s="51">
        <v>0.19791666666666674</v>
      </c>
      <c r="M215" s="90">
        <v>0.7520833333333333</v>
      </c>
      <c r="N215" s="240" t="s">
        <v>354</v>
      </c>
      <c r="O215" s="90">
        <v>0.014583333333333332</v>
      </c>
      <c r="P215" s="90">
        <f t="shared" si="91"/>
        <v>23.2625</v>
      </c>
      <c r="Q215" s="51">
        <f t="shared" si="92"/>
        <v>0.7520833333333333</v>
      </c>
      <c r="R215" s="224" t="s">
        <v>354</v>
      </c>
      <c r="S215" s="51">
        <f t="shared" si="93"/>
        <v>0.014583333333333332</v>
      </c>
      <c r="T215" s="51">
        <f t="shared" si="94"/>
        <v>23.2625</v>
      </c>
      <c r="U215" s="51">
        <f t="shared" si="95"/>
        <v>0.7520833333333333</v>
      </c>
      <c r="V215" s="224" t="s">
        <v>354</v>
      </c>
      <c r="W215" s="51">
        <f t="shared" si="96"/>
        <v>0.014583333333333332</v>
      </c>
      <c r="X215" s="51">
        <f t="shared" si="97"/>
        <v>23.2625</v>
      </c>
      <c r="Y215" s="53">
        <f t="shared" si="98"/>
        <v>0.7520833333333333</v>
      </c>
      <c r="Z215" s="53">
        <v>0.020833333333333332</v>
      </c>
      <c r="AA215" s="53">
        <f t="shared" si="99"/>
        <v>0.26874999999999993</v>
      </c>
      <c r="AB215" s="53">
        <f t="shared" si="100"/>
        <v>0.8666666666666667</v>
      </c>
      <c r="AC215" s="53">
        <f t="shared" si="101"/>
        <v>0.14583333333333334</v>
      </c>
      <c r="AD215" s="54">
        <f t="shared" si="102"/>
        <v>23.279166666666665</v>
      </c>
      <c r="AE215" s="64">
        <v>0.7708333333333334</v>
      </c>
      <c r="AF215" s="51">
        <v>0.020833333333333332</v>
      </c>
      <c r="AG215" s="56">
        <f t="shared" si="114"/>
        <v>23.25</v>
      </c>
      <c r="AH215" s="136">
        <f t="shared" si="103"/>
        <v>0</v>
      </c>
      <c r="AI215" s="51">
        <v>0.7708333333333334</v>
      </c>
      <c r="AJ215" s="51">
        <v>0.02291666666666667</v>
      </c>
      <c r="AK215" s="56">
        <f t="shared" si="115"/>
        <v>23.252083333333335</v>
      </c>
      <c r="AL215" s="136">
        <f t="shared" si="104"/>
        <v>0</v>
      </c>
      <c r="AM215" s="51">
        <v>0.7520833333333333</v>
      </c>
      <c r="AN215" s="51">
        <v>0.013888888888888888</v>
      </c>
      <c r="AO215" s="56">
        <f t="shared" si="116"/>
        <v>23.261805555555554</v>
      </c>
      <c r="AP215" s="51">
        <v>0.7548611111111111</v>
      </c>
      <c r="AQ215" s="51">
        <v>0.013888888888888888</v>
      </c>
      <c r="AR215" s="56">
        <f t="shared" si="117"/>
        <v>23.259027777777778</v>
      </c>
      <c r="AS215" s="51">
        <v>0.7520833333333333</v>
      </c>
      <c r="AT215" s="51">
        <v>0.013888888888888888</v>
      </c>
      <c r="AU215" s="56">
        <f t="shared" si="105"/>
        <v>23.261805555555554</v>
      </c>
      <c r="AV215" s="51"/>
      <c r="AW215" s="51"/>
      <c r="AX215" s="56">
        <f aca="true" t="shared" si="118" ref="AX215:AX247">IF(AV215="-","-",IF(OR(AV215="",AW215=""),"",IF(AW215&gt;=AV215,AW215-AV215,AW215+24-AV215)))</f>
      </c>
      <c r="AY215" s="51">
        <v>0.75</v>
      </c>
      <c r="AZ215" s="51">
        <v>0.017361111111111112</v>
      </c>
      <c r="BA215" s="56">
        <f aca="true" t="shared" si="119" ref="BA215:BA247">IF(AY215="-","-",IF(OR(AY215="",AZ215=""),"",IF(AZ215&gt;=AY215,AZ215-AY215,AZ215+24-AY215)))</f>
        <v>23.26736111111111</v>
      </c>
      <c r="BB215" s="51">
        <v>0.7916666666666666</v>
      </c>
      <c r="BC215" s="51">
        <v>0.9895833333333334</v>
      </c>
      <c r="BD215" s="56">
        <f t="shared" si="112"/>
        <v>0.19791666666666674</v>
      </c>
      <c r="BE215" s="136">
        <f t="shared" si="108"/>
        <v>0</v>
      </c>
      <c r="BF215" s="51">
        <v>0.7916666666666666</v>
      </c>
      <c r="BG215" s="51">
        <v>0.9895833333333334</v>
      </c>
      <c r="BH215" s="56">
        <f t="shared" si="113"/>
        <v>0.19791666666666674</v>
      </c>
      <c r="BI215" s="136">
        <f t="shared" si="109"/>
        <v>0</v>
      </c>
      <c r="BJ215" s="58">
        <v>9</v>
      </c>
      <c r="BK215" s="59">
        <v>0.02646990740740741</v>
      </c>
      <c r="BL215" s="59">
        <v>0.03085648148148148</v>
      </c>
      <c r="BM215" s="60">
        <f t="shared" si="110"/>
        <v>0.0043865740740740705</v>
      </c>
      <c r="BN215" s="207" t="s">
        <v>904</v>
      </c>
      <c r="BO215" s="207" t="s">
        <v>905</v>
      </c>
      <c r="BP215" s="215" t="s">
        <v>474</v>
      </c>
      <c r="BQ215" s="44" t="s">
        <v>489</v>
      </c>
      <c r="BR215" s="44" t="s">
        <v>489</v>
      </c>
      <c r="BS215" s="44" t="s">
        <v>102</v>
      </c>
      <c r="BT215" s="44" t="s">
        <v>63</v>
      </c>
      <c r="BU215" s="44" t="s">
        <v>63</v>
      </c>
      <c r="BV215" s="44" t="s">
        <v>63</v>
      </c>
      <c r="BW215" s="44" t="s">
        <v>63</v>
      </c>
      <c r="BX215" s="44"/>
      <c r="BY215" s="53"/>
      <c r="BZ215" s="44" t="s">
        <v>65</v>
      </c>
      <c r="CA215" s="45" t="s">
        <v>86</v>
      </c>
      <c r="CB215" s="44" t="s">
        <v>62</v>
      </c>
      <c r="CC215" s="44" t="s">
        <v>63</v>
      </c>
      <c r="CD215" s="44" t="s">
        <v>63</v>
      </c>
      <c r="CE215" s="44" t="s">
        <v>63</v>
      </c>
      <c r="CF215" s="44" t="s">
        <v>63</v>
      </c>
      <c r="CG215" s="44" t="s">
        <v>63</v>
      </c>
      <c r="CH215" s="62" t="s">
        <v>906</v>
      </c>
      <c r="CL215" s="47">
        <v>19</v>
      </c>
      <c r="CM215" s="47">
        <v>38</v>
      </c>
      <c r="CN215" s="47">
        <v>4</v>
      </c>
      <c r="CO215" s="47">
        <v>45</v>
      </c>
    </row>
    <row r="216" spans="1:93" ht="22.5">
      <c r="A216" s="48">
        <v>9</v>
      </c>
      <c r="B216" s="45">
        <v>29</v>
      </c>
      <c r="C216" s="50" t="s">
        <v>74</v>
      </c>
      <c r="D216" s="51">
        <v>0.8611111111111112</v>
      </c>
      <c r="E216" s="224" t="s">
        <v>355</v>
      </c>
      <c r="F216" s="51">
        <v>0.006944444444444444</v>
      </c>
      <c r="G216" s="51" t="s">
        <v>76</v>
      </c>
      <c r="H216" s="52">
        <f t="shared" si="90"/>
        <v>205.79999999999998</v>
      </c>
      <c r="I216" s="51">
        <v>0.8854166666666666</v>
      </c>
      <c r="J216" s="231" t="s">
        <v>354</v>
      </c>
      <c r="K216" s="51">
        <v>0.9895833333333334</v>
      </c>
      <c r="L216" s="51">
        <v>0.10416666666666674</v>
      </c>
      <c r="M216" s="90">
        <v>0.7555555555555555</v>
      </c>
      <c r="N216" s="240" t="s">
        <v>355</v>
      </c>
      <c r="O216" s="90">
        <v>0.010416666666666666</v>
      </c>
      <c r="P216" s="90">
        <f t="shared" si="91"/>
        <v>23.25486111111111</v>
      </c>
      <c r="Q216" s="51">
        <f t="shared" si="92"/>
        <v>0.7555555555555555</v>
      </c>
      <c r="R216" s="224" t="s">
        <v>355</v>
      </c>
      <c r="S216" s="51">
        <f t="shared" si="93"/>
        <v>0.010416666666666666</v>
      </c>
      <c r="T216" s="51">
        <f t="shared" si="94"/>
        <v>23.25486111111111</v>
      </c>
      <c r="U216" s="51">
        <f t="shared" si="95"/>
        <v>0.7555555555555555</v>
      </c>
      <c r="V216" s="224" t="s">
        <v>355</v>
      </c>
      <c r="W216" s="51">
        <f t="shared" si="96"/>
        <v>0.010416666666666666</v>
      </c>
      <c r="X216" s="51">
        <f t="shared" si="97"/>
        <v>23.25486111111111</v>
      </c>
      <c r="Y216" s="53">
        <f t="shared" si="98"/>
        <v>0.7555555555555555</v>
      </c>
      <c r="Z216" s="53">
        <f t="shared" si="111"/>
        <v>0.010416666666666666</v>
      </c>
      <c r="AA216" s="53">
        <f t="shared" si="99"/>
        <v>0.2548611111111112</v>
      </c>
      <c r="AB216" s="53">
        <f t="shared" si="100"/>
        <v>0.8701388888888889</v>
      </c>
      <c r="AC216" s="53">
        <f t="shared" si="101"/>
        <v>0.13541666666666666</v>
      </c>
      <c r="AD216" s="54">
        <f t="shared" si="102"/>
        <v>23.26527777777778</v>
      </c>
      <c r="AE216" s="64">
        <v>0.8611111111111112</v>
      </c>
      <c r="AF216" s="51">
        <v>0.006944444444444444</v>
      </c>
      <c r="AG216" s="56">
        <f t="shared" si="114"/>
        <v>23.145833333333332</v>
      </c>
      <c r="AH216" s="136">
        <f t="shared" si="103"/>
        <v>0</v>
      </c>
      <c r="AI216" s="51">
        <v>0.8611111111111112</v>
      </c>
      <c r="AJ216" s="51">
        <v>0.008333333333333333</v>
      </c>
      <c r="AK216" s="56">
        <f t="shared" si="115"/>
        <v>23.147222222222222</v>
      </c>
      <c r="AL216" s="136">
        <f t="shared" si="104"/>
        <v>0</v>
      </c>
      <c r="AM216" s="51">
        <v>0.7555555555555555</v>
      </c>
      <c r="AN216" s="51">
        <v>0.009722222222222222</v>
      </c>
      <c r="AO216" s="56">
        <f t="shared" si="116"/>
        <v>23.254166666666666</v>
      </c>
      <c r="AP216" s="51">
        <v>0.75625</v>
      </c>
      <c r="AQ216" s="51">
        <v>0.009722222222222222</v>
      </c>
      <c r="AR216" s="56">
        <f t="shared" si="117"/>
        <v>23.25347222222222</v>
      </c>
      <c r="AS216" s="51">
        <v>0.75625</v>
      </c>
      <c r="AT216" s="51">
        <v>0.009722222222222222</v>
      </c>
      <c r="AU216" s="56">
        <f t="shared" si="105"/>
        <v>23.25347222222222</v>
      </c>
      <c r="AV216" s="51"/>
      <c r="AW216" s="51"/>
      <c r="AX216" s="56">
        <f t="shared" si="118"/>
      </c>
      <c r="AY216" s="51">
        <v>0.7534722222222222</v>
      </c>
      <c r="AZ216" s="51">
        <v>0.011111111111111112</v>
      </c>
      <c r="BA216" s="56">
        <f t="shared" si="119"/>
        <v>23.25763888888889</v>
      </c>
      <c r="BB216" s="51">
        <v>0.8854166666666666</v>
      </c>
      <c r="BC216" s="51">
        <v>0.9895833333333334</v>
      </c>
      <c r="BD216" s="56">
        <f t="shared" si="112"/>
        <v>0.10416666666666674</v>
      </c>
      <c r="BE216" s="136">
        <f t="shared" si="108"/>
        <v>0</v>
      </c>
      <c r="BF216" s="51">
        <v>0.8854166666666666</v>
      </c>
      <c r="BG216" s="51">
        <v>0.9895833333333334</v>
      </c>
      <c r="BH216" s="56">
        <f t="shared" si="113"/>
        <v>0.10416666666666674</v>
      </c>
      <c r="BI216" s="136">
        <f t="shared" si="109"/>
        <v>0</v>
      </c>
      <c r="BJ216" s="58">
        <v>9</v>
      </c>
      <c r="BK216" s="59">
        <v>0.03085648148148148</v>
      </c>
      <c r="BL216" s="59">
        <v>0.03508101851851852</v>
      </c>
      <c r="BM216" s="60">
        <f t="shared" si="110"/>
        <v>0.004224537037037037</v>
      </c>
      <c r="BN216" s="207" t="s">
        <v>1009</v>
      </c>
      <c r="BO216" s="207" t="s">
        <v>1010</v>
      </c>
      <c r="BP216" s="215" t="s">
        <v>474</v>
      </c>
      <c r="BQ216" s="44" t="s">
        <v>489</v>
      </c>
      <c r="BR216" s="44" t="s">
        <v>489</v>
      </c>
      <c r="BS216" s="44" t="s">
        <v>62</v>
      </c>
      <c r="BT216" s="44" t="s">
        <v>63</v>
      </c>
      <c r="BU216" s="44" t="s">
        <v>63</v>
      </c>
      <c r="BV216" s="44" t="s">
        <v>63</v>
      </c>
      <c r="BW216" s="44" t="s">
        <v>63</v>
      </c>
      <c r="BX216" s="44"/>
      <c r="BY216" s="53"/>
      <c r="BZ216" s="44" t="s">
        <v>115</v>
      </c>
      <c r="CA216" s="45" t="s">
        <v>86</v>
      </c>
      <c r="CB216" s="44" t="s">
        <v>62</v>
      </c>
      <c r="CC216" s="44" t="s">
        <v>63</v>
      </c>
      <c r="CD216" s="44" t="s">
        <v>63</v>
      </c>
      <c r="CE216" s="44" t="s">
        <v>63</v>
      </c>
      <c r="CF216" s="44" t="s">
        <v>63</v>
      </c>
      <c r="CG216" s="44" t="s">
        <v>63</v>
      </c>
      <c r="CH216" s="62" t="s">
        <v>1008</v>
      </c>
      <c r="CL216" s="47">
        <v>19</v>
      </c>
      <c r="CM216" s="47">
        <v>42</v>
      </c>
      <c r="CN216" s="47">
        <v>4</v>
      </c>
      <c r="CO216" s="47">
        <v>40</v>
      </c>
    </row>
    <row r="217" spans="1:93" ht="13.5">
      <c r="A217" s="48">
        <v>9</v>
      </c>
      <c r="B217" s="45">
        <v>30</v>
      </c>
      <c r="C217" s="50" t="s">
        <v>78</v>
      </c>
      <c r="D217" s="51">
        <v>0.9652777777777778</v>
      </c>
      <c r="E217" s="224" t="s">
        <v>356</v>
      </c>
      <c r="F217" s="51">
        <v>0.006944444444444444</v>
      </c>
      <c r="G217" s="51" t="s">
        <v>144</v>
      </c>
      <c r="H217" s="52">
        <f t="shared" si="90"/>
        <v>58.8</v>
      </c>
      <c r="I217" s="51"/>
      <c r="J217" s="231" t="s">
        <v>60</v>
      </c>
      <c r="K217" s="51"/>
      <c r="L217" s="51" t="s">
        <v>60</v>
      </c>
      <c r="M217" s="90">
        <v>0.7597222222222223</v>
      </c>
      <c r="N217" s="240" t="s">
        <v>356</v>
      </c>
      <c r="O217" s="90">
        <v>0.0062499999999999995</v>
      </c>
      <c r="P217" s="90">
        <f t="shared" si="91"/>
        <v>23.24652777777778</v>
      </c>
      <c r="Q217" s="51">
        <f t="shared" si="92"/>
        <v>0.7597222222222223</v>
      </c>
      <c r="R217" s="224" t="s">
        <v>356</v>
      </c>
      <c r="S217" s="51">
        <f t="shared" si="93"/>
        <v>0.0062499999999999995</v>
      </c>
      <c r="T217" s="51">
        <f t="shared" si="94"/>
        <v>23.24652777777778</v>
      </c>
      <c r="U217" s="80">
        <v>0.8277777777777778</v>
      </c>
      <c r="V217" s="224" t="s">
        <v>356</v>
      </c>
      <c r="W217" s="51">
        <f t="shared" si="96"/>
        <v>0.0062499999999999995</v>
      </c>
      <c r="X217" s="51">
        <f t="shared" si="97"/>
        <v>23.178472222222222</v>
      </c>
      <c r="Y217" s="53">
        <f t="shared" si="98"/>
        <v>0.7597222222222223</v>
      </c>
      <c r="Z217" s="53">
        <v>0.006944444444444444</v>
      </c>
      <c r="AA217" s="53">
        <f t="shared" si="99"/>
        <v>0.24722222222222212</v>
      </c>
      <c r="AB217" s="53">
        <f t="shared" si="100"/>
        <v>0.8743055555555557</v>
      </c>
      <c r="AC217" s="53">
        <f t="shared" si="101"/>
        <v>0.13194444444444445</v>
      </c>
      <c r="AD217" s="54">
        <f t="shared" si="102"/>
        <v>23.257638888888888</v>
      </c>
      <c r="AE217" s="64">
        <v>0.9652777777777778</v>
      </c>
      <c r="AF217" s="51">
        <v>0.006944444444444444</v>
      </c>
      <c r="AG217" s="56">
        <f t="shared" si="114"/>
        <v>23.041666666666664</v>
      </c>
      <c r="AH217" s="136">
        <f t="shared" si="103"/>
        <v>0</v>
      </c>
      <c r="AI217" s="51">
        <v>0.9652777777777778</v>
      </c>
      <c r="AJ217" s="51">
        <v>0.007638888888888889</v>
      </c>
      <c r="AK217" s="56">
        <f t="shared" si="115"/>
        <v>23.04236111111111</v>
      </c>
      <c r="AL217" s="136">
        <f t="shared" si="104"/>
        <v>0</v>
      </c>
      <c r="AM217" s="51">
        <v>0.7597222222222223</v>
      </c>
      <c r="AN217" s="51">
        <v>0.005555555555555556</v>
      </c>
      <c r="AO217" s="56">
        <f t="shared" si="116"/>
        <v>23.245833333333334</v>
      </c>
      <c r="AP217" s="51">
        <v>0.7597222222222223</v>
      </c>
      <c r="AQ217" s="51">
        <v>0.005555555555555556</v>
      </c>
      <c r="AR217" s="56">
        <f t="shared" si="117"/>
        <v>23.245833333333334</v>
      </c>
      <c r="AS217" s="51">
        <v>0.7597222222222223</v>
      </c>
      <c r="AT217" s="51">
        <v>0.005555555555555556</v>
      </c>
      <c r="AU217" s="56">
        <f aca="true" t="shared" si="120" ref="AU217:AU247">IF(AS217="-","-",IF(OR(AS217="",AT217=""),"",IF(AT217&gt;=AS217,AT217-AS217,AT217+24-AS217)))</f>
        <v>23.245833333333334</v>
      </c>
      <c r="AV217" s="51"/>
      <c r="AW217" s="51"/>
      <c r="AX217" s="56">
        <f t="shared" si="118"/>
      </c>
      <c r="AY217" s="51">
        <v>0.7597222222222223</v>
      </c>
      <c r="AZ217" s="51">
        <v>0.008333333333333333</v>
      </c>
      <c r="BA217" s="56">
        <f t="shared" si="119"/>
        <v>23.24861111111111</v>
      </c>
      <c r="BB217" s="51" t="s">
        <v>1011</v>
      </c>
      <c r="BC217" s="51" t="s">
        <v>1011</v>
      </c>
      <c r="BD217" s="56" t="str">
        <f t="shared" si="112"/>
        <v>-</v>
      </c>
      <c r="BE217" s="136">
        <f t="shared" si="108"/>
        <v>0</v>
      </c>
      <c r="BF217" s="51" t="s">
        <v>1011</v>
      </c>
      <c r="BG217" s="51" t="s">
        <v>1011</v>
      </c>
      <c r="BH217" s="56" t="str">
        <f t="shared" si="113"/>
        <v>-</v>
      </c>
      <c r="BI217" s="136">
        <f t="shared" si="109"/>
        <v>0</v>
      </c>
      <c r="BJ217" s="58">
        <v>9</v>
      </c>
      <c r="BK217" s="59">
        <v>0.03508101851851852</v>
      </c>
      <c r="BL217" s="59">
        <v>0.039155092592592596</v>
      </c>
      <c r="BM217" s="60">
        <f t="shared" si="110"/>
        <v>0.004074074074074077</v>
      </c>
      <c r="BN217" s="207" t="s">
        <v>1014</v>
      </c>
      <c r="BO217" s="207" t="s">
        <v>1015</v>
      </c>
      <c r="BP217" s="215" t="s">
        <v>1012</v>
      </c>
      <c r="BQ217" s="44" t="s">
        <v>489</v>
      </c>
      <c r="BR217" s="44" t="s">
        <v>489</v>
      </c>
      <c r="BS217" s="44" t="s">
        <v>62</v>
      </c>
      <c r="BT217" s="44" t="s">
        <v>63</v>
      </c>
      <c r="BU217" s="44" t="s">
        <v>63</v>
      </c>
      <c r="BV217" s="44" t="s">
        <v>63</v>
      </c>
      <c r="BW217" s="44" t="s">
        <v>63</v>
      </c>
      <c r="BX217" s="44"/>
      <c r="BY217" s="53"/>
      <c r="BZ217" s="44" t="s">
        <v>115</v>
      </c>
      <c r="CA217" s="45" t="s">
        <v>489</v>
      </c>
      <c r="CB217" s="44" t="s">
        <v>62</v>
      </c>
      <c r="CC217" s="44" t="s">
        <v>63</v>
      </c>
      <c r="CD217" s="44" t="s">
        <v>63</v>
      </c>
      <c r="CE217" s="44" t="s">
        <v>63</v>
      </c>
      <c r="CF217" s="44" t="s">
        <v>63</v>
      </c>
      <c r="CG217" s="44" t="s">
        <v>63</v>
      </c>
      <c r="CH217" s="62" t="s">
        <v>1013</v>
      </c>
      <c r="CL217" s="47">
        <v>19</v>
      </c>
      <c r="CM217" s="47">
        <v>47</v>
      </c>
      <c r="CN217" s="47">
        <v>4</v>
      </c>
      <c r="CO217" s="47">
        <v>35</v>
      </c>
    </row>
    <row r="218" spans="1:93" ht="13.5">
      <c r="A218" s="48">
        <v>10</v>
      </c>
      <c r="B218" s="45">
        <v>1</v>
      </c>
      <c r="C218" s="50" t="s">
        <v>83</v>
      </c>
      <c r="D218" s="51"/>
      <c r="E218" s="224" t="s">
        <v>60</v>
      </c>
      <c r="F218" s="51"/>
      <c r="G218" s="51"/>
      <c r="H218" s="52">
        <f t="shared" si="90"/>
      </c>
      <c r="I218" s="51"/>
      <c r="J218" s="231" t="s">
        <v>60</v>
      </c>
      <c r="K218" s="51"/>
      <c r="L218" s="51" t="s">
        <v>60</v>
      </c>
      <c r="M218" s="90">
        <v>0.7631944444444444</v>
      </c>
      <c r="N218" s="240" t="s">
        <v>357</v>
      </c>
      <c r="O218" s="90">
        <v>0.0020833333333333333</v>
      </c>
      <c r="P218" s="90">
        <f t="shared" si="91"/>
        <v>23.23888888888889</v>
      </c>
      <c r="Q218" s="80">
        <v>0.7972222222222222</v>
      </c>
      <c r="R218" s="224" t="s">
        <v>357</v>
      </c>
      <c r="S218" s="51">
        <f t="shared" si="93"/>
        <v>0.0020833333333333333</v>
      </c>
      <c r="T218" s="51">
        <f t="shared" si="94"/>
        <v>23.204861111111114</v>
      </c>
      <c r="U218" s="80">
        <v>0.8854166666666666</v>
      </c>
      <c r="V218" s="224" t="s">
        <v>357</v>
      </c>
      <c r="W218" s="51">
        <f t="shared" si="96"/>
        <v>0.0020833333333333333</v>
      </c>
      <c r="X218" s="51">
        <f t="shared" si="97"/>
        <v>23.116666666666667</v>
      </c>
      <c r="Y218" s="53">
        <f t="shared" si="98"/>
        <v>0.7631944444444444</v>
      </c>
      <c r="Z218" s="53">
        <f t="shared" si="111"/>
        <v>0.0020833333333333333</v>
      </c>
      <c r="AA218" s="53">
        <f t="shared" si="99"/>
        <v>0.23888888888888904</v>
      </c>
      <c r="AB218" s="53">
        <f t="shared" si="100"/>
        <v>0.8777777777777778</v>
      </c>
      <c r="AC218" s="53">
        <f t="shared" si="101"/>
        <v>0.12708333333333333</v>
      </c>
      <c r="AD218" s="54">
        <f t="shared" si="102"/>
        <v>23.24930555555556</v>
      </c>
      <c r="AE218" s="64" t="s">
        <v>1017</v>
      </c>
      <c r="AF218" s="51" t="s">
        <v>1017</v>
      </c>
      <c r="AG218" s="56" t="str">
        <f t="shared" si="114"/>
        <v>-</v>
      </c>
      <c r="AH218" s="136">
        <f t="shared" si="103"/>
        <v>0</v>
      </c>
      <c r="AI218" s="51" t="s">
        <v>1017</v>
      </c>
      <c r="AJ218" s="51" t="s">
        <v>1017</v>
      </c>
      <c r="AK218" s="56" t="str">
        <f t="shared" si="115"/>
        <v>-</v>
      </c>
      <c r="AL218" s="136">
        <f t="shared" si="104"/>
        <v>0</v>
      </c>
      <c r="AM218" s="51">
        <v>0.7631944444444444</v>
      </c>
      <c r="AN218" s="51">
        <v>0.001388888888888889</v>
      </c>
      <c r="AO218" s="56">
        <f t="shared" si="116"/>
        <v>23.238194444444446</v>
      </c>
      <c r="AP218" s="51">
        <v>0.7638888888888888</v>
      </c>
      <c r="AQ218" s="51">
        <v>0.001388888888888889</v>
      </c>
      <c r="AR218" s="56">
        <f t="shared" si="117"/>
        <v>23.2375</v>
      </c>
      <c r="AS218" s="51">
        <v>0.7638888888888888</v>
      </c>
      <c r="AT218" s="51">
        <v>0.001388888888888889</v>
      </c>
      <c r="AU218" s="56">
        <f t="shared" si="120"/>
        <v>23.2375</v>
      </c>
      <c r="AV218" s="51"/>
      <c r="AW218" s="51"/>
      <c r="AX218" s="56">
        <f t="shared" si="118"/>
      </c>
      <c r="AY218" s="51">
        <v>0.7604166666666666</v>
      </c>
      <c r="AZ218" s="51">
        <v>0.006944444444444444</v>
      </c>
      <c r="BA218" s="56">
        <f t="shared" si="119"/>
        <v>23.246527777777775</v>
      </c>
      <c r="BB218" s="51" t="s">
        <v>1011</v>
      </c>
      <c r="BC218" s="51" t="s">
        <v>1011</v>
      </c>
      <c r="BD218" s="56" t="str">
        <f t="shared" si="112"/>
        <v>-</v>
      </c>
      <c r="BE218" s="136">
        <f t="shared" si="108"/>
        <v>0</v>
      </c>
      <c r="BF218" s="51" t="s">
        <v>1011</v>
      </c>
      <c r="BG218" s="51" t="s">
        <v>1011</v>
      </c>
      <c r="BH218" s="56" t="str">
        <f t="shared" si="113"/>
        <v>-</v>
      </c>
      <c r="BI218" s="136">
        <f t="shared" si="109"/>
        <v>0</v>
      </c>
      <c r="BJ218" s="58">
        <v>9</v>
      </c>
      <c r="BK218" s="59">
        <v>0.039155092592592596</v>
      </c>
      <c r="BL218" s="59">
        <v>0.043194444444444445</v>
      </c>
      <c r="BM218" s="60">
        <f t="shared" si="110"/>
        <v>0.0040393518518518495</v>
      </c>
      <c r="BN218" s="207" t="s">
        <v>1018</v>
      </c>
      <c r="BO218" s="207" t="s">
        <v>698</v>
      </c>
      <c r="BP218" s="215" t="s">
        <v>458</v>
      </c>
      <c r="BQ218" s="44" t="s">
        <v>1016</v>
      </c>
      <c r="BR218" s="44" t="s">
        <v>1016</v>
      </c>
      <c r="BS218" s="44" t="s">
        <v>62</v>
      </c>
      <c r="BT218" s="44" t="s">
        <v>63</v>
      </c>
      <c r="BU218" s="44" t="s">
        <v>63</v>
      </c>
      <c r="BV218" s="44" t="s">
        <v>63</v>
      </c>
      <c r="BW218" s="44" t="s">
        <v>63</v>
      </c>
      <c r="BX218" s="44"/>
      <c r="BY218" s="53"/>
      <c r="BZ218" s="44" t="s">
        <v>115</v>
      </c>
      <c r="CA218" s="45" t="s">
        <v>71</v>
      </c>
      <c r="CB218" s="44" t="s">
        <v>62</v>
      </c>
      <c r="CC218" s="44" t="s">
        <v>63</v>
      </c>
      <c r="CD218" s="44" t="s">
        <v>63</v>
      </c>
      <c r="CE218" s="44" t="s">
        <v>63</v>
      </c>
      <c r="CF218" s="44" t="s">
        <v>63</v>
      </c>
      <c r="CG218" s="44" t="s">
        <v>63</v>
      </c>
      <c r="CH218" s="62"/>
      <c r="CL218" s="47">
        <v>19</v>
      </c>
      <c r="CM218" s="47">
        <v>50</v>
      </c>
      <c r="CN218" s="47">
        <v>4</v>
      </c>
      <c r="CO218" s="47">
        <v>31</v>
      </c>
    </row>
    <row r="219" spans="1:93" ht="13.5">
      <c r="A219" s="48">
        <v>10</v>
      </c>
      <c r="B219" s="45">
        <v>2</v>
      </c>
      <c r="C219" s="50" t="s">
        <v>87</v>
      </c>
      <c r="D219" s="51"/>
      <c r="E219" s="224" t="s">
        <v>60</v>
      </c>
      <c r="F219" s="51"/>
      <c r="G219" s="51"/>
      <c r="H219" s="52">
        <f t="shared" si="90"/>
      </c>
      <c r="I219" s="51"/>
      <c r="J219" s="231" t="s">
        <v>60</v>
      </c>
      <c r="K219" s="51"/>
      <c r="L219" s="51" t="s">
        <v>60</v>
      </c>
      <c r="M219" s="90">
        <v>0.7673611111111112</v>
      </c>
      <c r="N219" s="240" t="s">
        <v>358</v>
      </c>
      <c r="O219" s="90">
        <v>0.9972222222222222</v>
      </c>
      <c r="P219" s="90">
        <f t="shared" si="91"/>
        <v>0.22986111111111107</v>
      </c>
      <c r="Q219" s="80">
        <v>0.8402777777777778</v>
      </c>
      <c r="R219" s="224" t="s">
        <v>358</v>
      </c>
      <c r="S219" s="51">
        <f t="shared" si="93"/>
        <v>0.9972222222222222</v>
      </c>
      <c r="T219" s="51">
        <f t="shared" si="94"/>
        <v>0.15694444444444444</v>
      </c>
      <c r="U219" s="80">
        <v>0.9277777777777777</v>
      </c>
      <c r="V219" s="224" t="s">
        <v>358</v>
      </c>
      <c r="W219" s="51">
        <f t="shared" si="96"/>
        <v>0.9972222222222222</v>
      </c>
      <c r="X219" s="51">
        <f t="shared" si="97"/>
        <v>0.06944444444444453</v>
      </c>
      <c r="Y219" s="53">
        <f t="shared" si="98"/>
        <v>0.7673611111111112</v>
      </c>
      <c r="Z219" s="53">
        <f t="shared" si="111"/>
        <v>0.9972222222222222</v>
      </c>
      <c r="AA219" s="53">
        <f t="shared" si="99"/>
        <v>0.22986111111111107</v>
      </c>
      <c r="AB219" s="53">
        <f t="shared" si="100"/>
        <v>0.8819444444444445</v>
      </c>
      <c r="AC219" s="53">
        <f t="shared" si="101"/>
        <v>1.1222222222222222</v>
      </c>
      <c r="AD219" s="54">
        <f t="shared" si="102"/>
        <v>0.2402777777777777</v>
      </c>
      <c r="AE219" s="64" t="s">
        <v>1020</v>
      </c>
      <c r="AF219" s="51" t="s">
        <v>1020</v>
      </c>
      <c r="AG219" s="56" t="str">
        <f t="shared" si="114"/>
        <v>-</v>
      </c>
      <c r="AH219" s="136">
        <f t="shared" si="103"/>
        <v>0</v>
      </c>
      <c r="AI219" s="51" t="s">
        <v>1020</v>
      </c>
      <c r="AJ219" s="51" t="s">
        <v>1021</v>
      </c>
      <c r="AK219" s="56" t="str">
        <f t="shared" si="115"/>
        <v>-</v>
      </c>
      <c r="AL219" s="136">
        <f t="shared" si="104"/>
        <v>0</v>
      </c>
      <c r="AM219" s="51">
        <v>0.7673611111111112</v>
      </c>
      <c r="AN219" s="51">
        <v>0.9972222222222222</v>
      </c>
      <c r="AO219" s="56">
        <f t="shared" si="116"/>
        <v>0.22986111111111107</v>
      </c>
      <c r="AP219" s="51">
        <v>0.7680555555555556</v>
      </c>
      <c r="AQ219" s="51">
        <v>0.9965277777777778</v>
      </c>
      <c r="AR219" s="56">
        <f t="shared" si="117"/>
        <v>0.2284722222222222</v>
      </c>
      <c r="AS219" s="51">
        <v>0.7680555555555556</v>
      </c>
      <c r="AT219" s="51">
        <v>0.9972222222222222</v>
      </c>
      <c r="AU219" s="56">
        <f t="shared" si="120"/>
        <v>0.22916666666666663</v>
      </c>
      <c r="AV219" s="51"/>
      <c r="AW219" s="51"/>
      <c r="AX219" s="56">
        <f t="shared" si="118"/>
      </c>
      <c r="AY219" s="51">
        <v>0.7673611111111112</v>
      </c>
      <c r="AZ219" s="51">
        <v>0</v>
      </c>
      <c r="BA219" s="56">
        <f t="shared" si="119"/>
        <v>23.23263888888889</v>
      </c>
      <c r="BB219" s="51" t="s">
        <v>1011</v>
      </c>
      <c r="BC219" s="51" t="s">
        <v>1011</v>
      </c>
      <c r="BD219" s="56" t="str">
        <f t="shared" si="112"/>
        <v>-</v>
      </c>
      <c r="BE219" s="136">
        <f t="shared" si="108"/>
        <v>0</v>
      </c>
      <c r="BF219" s="51" t="s">
        <v>1011</v>
      </c>
      <c r="BG219" s="51" t="s">
        <v>1011</v>
      </c>
      <c r="BH219" s="56" t="str">
        <f t="shared" si="113"/>
        <v>-</v>
      </c>
      <c r="BI219" s="136">
        <f t="shared" si="109"/>
        <v>0</v>
      </c>
      <c r="BJ219" s="58">
        <v>9</v>
      </c>
      <c r="BK219" s="59">
        <v>0.043194444444444445</v>
      </c>
      <c r="BL219" s="59">
        <v>0.047002314814814816</v>
      </c>
      <c r="BM219" s="60">
        <f t="shared" si="110"/>
        <v>0.003807870370370371</v>
      </c>
      <c r="BN219" s="207" t="s">
        <v>1022</v>
      </c>
      <c r="BO219" s="207" t="s">
        <v>698</v>
      </c>
      <c r="BP219" s="215" t="s">
        <v>458</v>
      </c>
      <c r="BQ219" s="44" t="s">
        <v>1019</v>
      </c>
      <c r="BR219" s="44" t="s">
        <v>1019</v>
      </c>
      <c r="BS219" s="44" t="s">
        <v>62</v>
      </c>
      <c r="BT219" s="44" t="s">
        <v>63</v>
      </c>
      <c r="BU219" s="44" t="s">
        <v>63</v>
      </c>
      <c r="BV219" s="44" t="s">
        <v>63</v>
      </c>
      <c r="BW219" s="44" t="s">
        <v>63</v>
      </c>
      <c r="BX219" s="44"/>
      <c r="BY219" s="53"/>
      <c r="BZ219" s="44" t="s">
        <v>65</v>
      </c>
      <c r="CA219" s="45" t="s">
        <v>66</v>
      </c>
      <c r="CB219" s="44" t="s">
        <v>62</v>
      </c>
      <c r="CC219" s="44" t="s">
        <v>63</v>
      </c>
      <c r="CD219" s="44" t="s">
        <v>63</v>
      </c>
      <c r="CE219" s="44" t="s">
        <v>63</v>
      </c>
      <c r="CF219" s="44" t="s">
        <v>63</v>
      </c>
      <c r="CG219" s="44" t="s">
        <v>63</v>
      </c>
      <c r="CH219" s="62"/>
      <c r="CL219" s="47">
        <v>19</v>
      </c>
      <c r="CM219" s="47">
        <v>54</v>
      </c>
      <c r="CN219" s="47">
        <v>4</v>
      </c>
      <c r="CO219" s="47">
        <v>26</v>
      </c>
    </row>
    <row r="220" spans="1:93" ht="13.5">
      <c r="A220" s="48">
        <v>10</v>
      </c>
      <c r="B220" s="45">
        <v>3</v>
      </c>
      <c r="C220" s="50" t="s">
        <v>90</v>
      </c>
      <c r="D220" s="51"/>
      <c r="E220" s="224" t="s">
        <v>60</v>
      </c>
      <c r="F220" s="51"/>
      <c r="G220" s="51"/>
      <c r="H220" s="52">
        <f t="shared" si="90"/>
      </c>
      <c r="I220" s="51"/>
      <c r="J220" s="231" t="s">
        <v>60</v>
      </c>
      <c r="K220" s="51"/>
      <c r="L220" s="51" t="s">
        <v>60</v>
      </c>
      <c r="M220" s="90">
        <v>0.7715277777777777</v>
      </c>
      <c r="N220" s="240" t="s">
        <v>358</v>
      </c>
      <c r="O220" s="90">
        <v>0.9930555555555555</v>
      </c>
      <c r="P220" s="90">
        <f t="shared" si="91"/>
        <v>0.22152777777777777</v>
      </c>
      <c r="Q220" s="80">
        <v>0.8708333333333332</v>
      </c>
      <c r="R220" s="224" t="s">
        <v>358</v>
      </c>
      <c r="S220" s="51">
        <f t="shared" si="93"/>
        <v>0.9930555555555555</v>
      </c>
      <c r="T220" s="51">
        <f t="shared" si="94"/>
        <v>0.12222222222222223</v>
      </c>
      <c r="U220" s="80">
        <v>0.9548611111111112</v>
      </c>
      <c r="V220" s="224" t="s">
        <v>358</v>
      </c>
      <c r="W220" s="51">
        <f t="shared" si="96"/>
        <v>0.9930555555555555</v>
      </c>
      <c r="X220" s="51">
        <f t="shared" si="97"/>
        <v>0.03819444444444431</v>
      </c>
      <c r="Y220" s="53">
        <f t="shared" si="98"/>
        <v>0.7715277777777777</v>
      </c>
      <c r="Z220" s="53">
        <f t="shared" si="111"/>
        <v>0.9930555555555555</v>
      </c>
      <c r="AA220" s="53">
        <f t="shared" si="99"/>
        <v>0.22152777777777777</v>
      </c>
      <c r="AB220" s="53">
        <f t="shared" si="100"/>
        <v>0.8861111111111111</v>
      </c>
      <c r="AC220" s="53">
        <f t="shared" si="101"/>
        <v>1.1180555555555554</v>
      </c>
      <c r="AD220" s="54">
        <f t="shared" si="102"/>
        <v>0.2319444444444443</v>
      </c>
      <c r="AE220" s="64" t="s">
        <v>1024</v>
      </c>
      <c r="AF220" s="51" t="s">
        <v>1024</v>
      </c>
      <c r="AG220" s="56" t="str">
        <f t="shared" si="114"/>
        <v>-</v>
      </c>
      <c r="AH220" s="136">
        <f t="shared" si="103"/>
        <v>0</v>
      </c>
      <c r="AI220" s="51" t="s">
        <v>1024</v>
      </c>
      <c r="AJ220" s="51" t="s">
        <v>1024</v>
      </c>
      <c r="AK220" s="56" t="str">
        <f t="shared" si="115"/>
        <v>-</v>
      </c>
      <c r="AL220" s="136">
        <f t="shared" si="104"/>
        <v>0</v>
      </c>
      <c r="AM220" s="51">
        <v>0.7715277777777777</v>
      </c>
      <c r="AN220" s="51">
        <v>0.9923611111111111</v>
      </c>
      <c r="AO220" s="56">
        <f t="shared" si="116"/>
        <v>0.22083333333333344</v>
      </c>
      <c r="AP220" s="51">
        <v>0.7722222222222223</v>
      </c>
      <c r="AQ220" s="51">
        <v>0.9923611111111111</v>
      </c>
      <c r="AR220" s="56">
        <f t="shared" si="117"/>
        <v>0.22013888888888888</v>
      </c>
      <c r="AS220" s="51">
        <v>0.7722222222222223</v>
      </c>
      <c r="AT220" s="51">
        <v>0.9923611111111111</v>
      </c>
      <c r="AU220" s="56">
        <f t="shared" si="120"/>
        <v>0.22013888888888888</v>
      </c>
      <c r="AV220" s="51"/>
      <c r="AW220" s="51"/>
      <c r="AX220" s="56">
        <f t="shared" si="118"/>
      </c>
      <c r="AY220" s="51">
        <v>0.7708333333333334</v>
      </c>
      <c r="AZ220" s="51">
        <v>0.9930555555555555</v>
      </c>
      <c r="BA220" s="56">
        <f t="shared" si="119"/>
        <v>0.2222222222222221</v>
      </c>
      <c r="BB220" s="51" t="s">
        <v>1011</v>
      </c>
      <c r="BC220" s="51" t="s">
        <v>1011</v>
      </c>
      <c r="BD220" s="56" t="str">
        <f t="shared" si="112"/>
        <v>-</v>
      </c>
      <c r="BE220" s="136">
        <f t="shared" si="108"/>
        <v>0</v>
      </c>
      <c r="BF220" s="51" t="s">
        <v>1011</v>
      </c>
      <c r="BG220" s="51" t="s">
        <v>1011</v>
      </c>
      <c r="BH220" s="56" t="str">
        <f t="shared" si="113"/>
        <v>-</v>
      </c>
      <c r="BI220" s="136">
        <f t="shared" si="109"/>
        <v>0</v>
      </c>
      <c r="BJ220" s="58">
        <v>9</v>
      </c>
      <c r="BK220" s="59">
        <v>0.047002314814814816</v>
      </c>
      <c r="BL220" s="59">
        <v>0.050648148148148144</v>
      </c>
      <c r="BM220" s="60">
        <f t="shared" si="110"/>
        <v>0.0036458333333333273</v>
      </c>
      <c r="BN220" s="207" t="s">
        <v>1025</v>
      </c>
      <c r="BO220" s="207" t="s">
        <v>1026</v>
      </c>
      <c r="BP220" s="215" t="s">
        <v>458</v>
      </c>
      <c r="BQ220" s="44" t="s">
        <v>1023</v>
      </c>
      <c r="BR220" s="44" t="s">
        <v>1023</v>
      </c>
      <c r="BS220" s="44" t="s">
        <v>62</v>
      </c>
      <c r="BT220" s="44" t="s">
        <v>63</v>
      </c>
      <c r="BU220" s="44" t="s">
        <v>63</v>
      </c>
      <c r="BV220" s="44" t="s">
        <v>63</v>
      </c>
      <c r="BW220" s="44" t="s">
        <v>63</v>
      </c>
      <c r="BX220" s="44"/>
      <c r="BY220" s="53"/>
      <c r="BZ220" s="44" t="s">
        <v>65</v>
      </c>
      <c r="CA220" s="45" t="s">
        <v>86</v>
      </c>
      <c r="CB220" s="44" t="s">
        <v>62</v>
      </c>
      <c r="CC220" s="44" t="s">
        <v>63</v>
      </c>
      <c r="CD220" s="44" t="s">
        <v>63</v>
      </c>
      <c r="CE220" s="44" t="s">
        <v>63</v>
      </c>
      <c r="CF220" s="44" t="s">
        <v>63</v>
      </c>
      <c r="CG220" s="44" t="s">
        <v>63</v>
      </c>
      <c r="CH220" s="62"/>
      <c r="CL220" s="47">
        <v>19</v>
      </c>
      <c r="CM220" s="47">
        <v>59</v>
      </c>
      <c r="CN220" s="47">
        <v>4</v>
      </c>
      <c r="CO220" s="47">
        <v>21</v>
      </c>
    </row>
    <row r="221" spans="1:93" ht="13.5">
      <c r="A221" s="48">
        <v>10</v>
      </c>
      <c r="B221" s="45">
        <v>4</v>
      </c>
      <c r="C221" s="50" t="s">
        <v>57</v>
      </c>
      <c r="D221" s="51"/>
      <c r="E221" s="224" t="s">
        <v>60</v>
      </c>
      <c r="F221" s="51"/>
      <c r="G221" s="51"/>
      <c r="H221" s="52">
        <f t="shared" si="90"/>
      </c>
      <c r="I221" s="51"/>
      <c r="J221" s="231" t="s">
        <v>60</v>
      </c>
      <c r="K221" s="51"/>
      <c r="L221" s="51" t="s">
        <v>60</v>
      </c>
      <c r="M221" s="90">
        <v>0.7756944444444445</v>
      </c>
      <c r="N221" s="240" t="s">
        <v>359</v>
      </c>
      <c r="O221" s="90">
        <v>0.9881944444444444</v>
      </c>
      <c r="P221" s="90">
        <f t="shared" si="91"/>
        <v>0.2124999999999999</v>
      </c>
      <c r="Q221" s="80">
        <v>0.8895833333333334</v>
      </c>
      <c r="R221" s="224" t="s">
        <v>359</v>
      </c>
      <c r="S221" s="51">
        <f t="shared" si="93"/>
        <v>0.9881944444444444</v>
      </c>
      <c r="T221" s="51">
        <f t="shared" si="94"/>
        <v>0.09861111111111098</v>
      </c>
      <c r="U221" s="80">
        <v>0.970138888888889</v>
      </c>
      <c r="V221" s="224" t="s">
        <v>359</v>
      </c>
      <c r="W221" s="51">
        <f t="shared" si="96"/>
        <v>0.9881944444444444</v>
      </c>
      <c r="X221" s="51">
        <f t="shared" si="97"/>
        <v>0.01805555555555538</v>
      </c>
      <c r="Y221" s="53">
        <f t="shared" si="98"/>
        <v>0.7756944444444445</v>
      </c>
      <c r="Z221" s="53">
        <f t="shared" si="111"/>
        <v>0.9881944444444444</v>
      </c>
      <c r="AA221" s="53">
        <f t="shared" si="99"/>
        <v>0.2124999999999999</v>
      </c>
      <c r="AB221" s="53">
        <f t="shared" si="100"/>
        <v>0.8902777777777778</v>
      </c>
      <c r="AC221" s="53">
        <f t="shared" si="101"/>
        <v>1.1131944444444444</v>
      </c>
      <c r="AD221" s="54">
        <f t="shared" si="102"/>
        <v>0.22291666666666654</v>
      </c>
      <c r="AE221" s="64" t="s">
        <v>1030</v>
      </c>
      <c r="AF221" s="51" t="s">
        <v>1030</v>
      </c>
      <c r="AG221" s="56" t="str">
        <f t="shared" si="114"/>
        <v>-</v>
      </c>
      <c r="AH221" s="136">
        <f t="shared" si="103"/>
        <v>0</v>
      </c>
      <c r="AI221" s="51" t="s">
        <v>1030</v>
      </c>
      <c r="AJ221" s="51" t="s">
        <v>1030</v>
      </c>
      <c r="AK221" s="56" t="str">
        <f t="shared" si="115"/>
        <v>-</v>
      </c>
      <c r="AL221" s="136">
        <f t="shared" si="104"/>
        <v>0</v>
      </c>
      <c r="AM221" s="51">
        <v>0.7756944444444445</v>
      </c>
      <c r="AN221" s="51">
        <v>0.9874999999999999</v>
      </c>
      <c r="AO221" s="56">
        <f t="shared" si="116"/>
        <v>0.21180555555555547</v>
      </c>
      <c r="AP221" s="51">
        <v>0.7763888888888889</v>
      </c>
      <c r="AQ221" s="51">
        <v>0.9874999999999999</v>
      </c>
      <c r="AR221" s="56">
        <f t="shared" si="117"/>
        <v>0.21111111111111103</v>
      </c>
      <c r="AS221" s="51">
        <v>0.7763888888888889</v>
      </c>
      <c r="AT221" s="51">
        <v>0.9874999999999999</v>
      </c>
      <c r="AU221" s="56">
        <f t="shared" si="120"/>
        <v>0.21111111111111103</v>
      </c>
      <c r="AV221" s="51"/>
      <c r="AW221" s="51"/>
      <c r="AX221" s="56">
        <f t="shared" si="118"/>
      </c>
      <c r="AY221" s="51">
        <v>0.7743055555555555</v>
      </c>
      <c r="AZ221" s="51">
        <v>0.9895833333333334</v>
      </c>
      <c r="BA221" s="56">
        <f t="shared" si="119"/>
        <v>0.2152777777777779</v>
      </c>
      <c r="BB221" s="51" t="s">
        <v>1011</v>
      </c>
      <c r="BC221" s="51" t="s">
        <v>1011</v>
      </c>
      <c r="BD221" s="56" t="str">
        <f t="shared" si="112"/>
        <v>-</v>
      </c>
      <c r="BE221" s="136">
        <f t="shared" si="108"/>
        <v>0</v>
      </c>
      <c r="BF221" s="51" t="s">
        <v>1011</v>
      </c>
      <c r="BG221" s="51" t="s">
        <v>1011</v>
      </c>
      <c r="BH221" s="56" t="str">
        <f t="shared" si="113"/>
        <v>-</v>
      </c>
      <c r="BI221" s="136">
        <f t="shared" si="109"/>
        <v>0</v>
      </c>
      <c r="BJ221" s="58">
        <v>9</v>
      </c>
      <c r="BK221" s="59">
        <v>0.050648148148148144</v>
      </c>
      <c r="BL221" s="59">
        <v>0.054178240740740735</v>
      </c>
      <c r="BM221" s="60">
        <f t="shared" si="110"/>
        <v>0.0035300925925925916</v>
      </c>
      <c r="BN221" s="207" t="s">
        <v>1031</v>
      </c>
      <c r="BO221" s="207" t="s">
        <v>698</v>
      </c>
      <c r="BP221" s="215" t="s">
        <v>458</v>
      </c>
      <c r="BQ221" s="44" t="s">
        <v>1029</v>
      </c>
      <c r="BR221" s="44" t="s">
        <v>1029</v>
      </c>
      <c r="BS221" s="44" t="s">
        <v>62</v>
      </c>
      <c r="BT221" s="44" t="s">
        <v>63</v>
      </c>
      <c r="BU221" s="44" t="s">
        <v>63</v>
      </c>
      <c r="BV221" s="44" t="s">
        <v>63</v>
      </c>
      <c r="BW221" s="44" t="s">
        <v>63</v>
      </c>
      <c r="BX221" s="44"/>
      <c r="BY221" s="53"/>
      <c r="BZ221" s="44" t="s">
        <v>65</v>
      </c>
      <c r="CA221" s="45" t="s">
        <v>86</v>
      </c>
      <c r="CB221" s="44" t="s">
        <v>62</v>
      </c>
      <c r="CC221" s="44" t="s">
        <v>63</v>
      </c>
      <c r="CD221" s="44" t="s">
        <v>63</v>
      </c>
      <c r="CE221" s="44" t="s">
        <v>63</v>
      </c>
      <c r="CF221" s="44" t="s">
        <v>63</v>
      </c>
      <c r="CG221" s="44" t="s">
        <v>63</v>
      </c>
      <c r="CH221" s="62" t="s">
        <v>1032</v>
      </c>
      <c r="CL221" s="47">
        <v>20</v>
      </c>
      <c r="CM221" s="47">
        <v>2</v>
      </c>
      <c r="CN221" s="47">
        <v>4</v>
      </c>
      <c r="CO221" s="47">
        <v>16</v>
      </c>
    </row>
    <row r="222" spans="1:93" ht="13.5">
      <c r="A222" s="48">
        <v>10</v>
      </c>
      <c r="B222" s="45">
        <v>5</v>
      </c>
      <c r="C222" s="50" t="s">
        <v>67</v>
      </c>
      <c r="D222" s="51"/>
      <c r="E222" s="224" t="s">
        <v>60</v>
      </c>
      <c r="F222" s="51"/>
      <c r="G222" s="51"/>
      <c r="H222" s="52">
        <f t="shared" si="90"/>
      </c>
      <c r="I222" s="51"/>
      <c r="J222" s="231" t="s">
        <v>60</v>
      </c>
      <c r="K222" s="51"/>
      <c r="L222" s="51" t="s">
        <v>60</v>
      </c>
      <c r="M222" s="90">
        <v>0.7805555555555556</v>
      </c>
      <c r="N222" s="240" t="s">
        <v>360</v>
      </c>
      <c r="O222" s="90">
        <v>0.9833333333333334</v>
      </c>
      <c r="P222" s="90">
        <f t="shared" si="91"/>
        <v>0.20277777777777783</v>
      </c>
      <c r="Q222" s="80">
        <v>0.9</v>
      </c>
      <c r="R222" s="224" t="s">
        <v>360</v>
      </c>
      <c r="S222" s="51">
        <f t="shared" si="93"/>
        <v>0.9833333333333334</v>
      </c>
      <c r="T222" s="51">
        <f t="shared" si="94"/>
        <v>0.08333333333333337</v>
      </c>
      <c r="U222" s="80">
        <v>0.9777777777777777</v>
      </c>
      <c r="V222" s="224" t="s">
        <v>360</v>
      </c>
      <c r="W222" s="51">
        <f t="shared" si="96"/>
        <v>0.9833333333333334</v>
      </c>
      <c r="X222" s="51">
        <f t="shared" si="97"/>
        <v>0.005555555555555647</v>
      </c>
      <c r="Y222" s="53">
        <f t="shared" si="98"/>
        <v>0.7805555555555556</v>
      </c>
      <c r="Z222" s="53">
        <f t="shared" si="111"/>
        <v>0.9833333333333334</v>
      </c>
      <c r="AA222" s="53">
        <f t="shared" si="99"/>
        <v>0.20277777777777783</v>
      </c>
      <c r="AB222" s="53">
        <f t="shared" si="100"/>
        <v>0.8951388888888889</v>
      </c>
      <c r="AC222" s="53">
        <f t="shared" si="101"/>
        <v>1.1083333333333334</v>
      </c>
      <c r="AD222" s="54">
        <f t="shared" si="102"/>
        <v>0.21319444444444446</v>
      </c>
      <c r="AE222" s="64" t="s">
        <v>1033</v>
      </c>
      <c r="AF222" s="51" t="s">
        <v>1033</v>
      </c>
      <c r="AG222" s="56" t="str">
        <f t="shared" si="114"/>
        <v>-</v>
      </c>
      <c r="AH222" s="136">
        <f t="shared" si="103"/>
        <v>0</v>
      </c>
      <c r="AI222" s="51" t="s">
        <v>1033</v>
      </c>
      <c r="AJ222" s="51" t="s">
        <v>1033</v>
      </c>
      <c r="AK222" s="56" t="str">
        <f t="shared" si="115"/>
        <v>-</v>
      </c>
      <c r="AL222" s="136">
        <f t="shared" si="104"/>
        <v>0</v>
      </c>
      <c r="AM222" s="51">
        <v>0.7805555555555556</v>
      </c>
      <c r="AN222" s="51">
        <v>0.9826388888888888</v>
      </c>
      <c r="AO222" s="56">
        <f t="shared" si="116"/>
        <v>0.20208333333333328</v>
      </c>
      <c r="AP222" s="51">
        <v>0.7805555555555556</v>
      </c>
      <c r="AQ222" s="51">
        <v>0.9826388888888888</v>
      </c>
      <c r="AR222" s="56">
        <f t="shared" si="117"/>
        <v>0.20208333333333328</v>
      </c>
      <c r="AS222" s="51">
        <v>0.7805555555555556</v>
      </c>
      <c r="AT222" s="51">
        <v>0.9826388888888888</v>
      </c>
      <c r="AU222" s="56">
        <f t="shared" si="120"/>
        <v>0.20208333333333328</v>
      </c>
      <c r="AV222" s="51"/>
      <c r="AW222" s="51"/>
      <c r="AX222" s="56">
        <f t="shared" si="118"/>
      </c>
      <c r="AY222" s="51">
        <v>0.7777777777777778</v>
      </c>
      <c r="AZ222" s="51">
        <v>0.9861111111111112</v>
      </c>
      <c r="BA222" s="56">
        <f t="shared" si="119"/>
        <v>0.20833333333333337</v>
      </c>
      <c r="BB222" s="51" t="s">
        <v>1011</v>
      </c>
      <c r="BC222" s="51" t="s">
        <v>1011</v>
      </c>
      <c r="BD222" s="56" t="str">
        <f t="shared" si="112"/>
        <v>-</v>
      </c>
      <c r="BE222" s="136">
        <f t="shared" si="108"/>
        <v>0</v>
      </c>
      <c r="BF222" s="51" t="s">
        <v>1011</v>
      </c>
      <c r="BG222" s="51" t="s">
        <v>1011</v>
      </c>
      <c r="BH222" s="56" t="str">
        <f t="shared" si="113"/>
        <v>-</v>
      </c>
      <c r="BI222" s="136">
        <f t="shared" si="109"/>
        <v>0</v>
      </c>
      <c r="BJ222" s="58">
        <v>9</v>
      </c>
      <c r="BK222" s="59">
        <v>0.054178240740740735</v>
      </c>
      <c r="BL222" s="59">
        <v>0.05759259259259259</v>
      </c>
      <c r="BM222" s="60">
        <f t="shared" si="110"/>
        <v>0.003414351851851856</v>
      </c>
      <c r="BN222" s="207" t="s">
        <v>1034</v>
      </c>
      <c r="BO222" s="207" t="s">
        <v>698</v>
      </c>
      <c r="BP222" s="215" t="s">
        <v>458</v>
      </c>
      <c r="BQ222" s="44" t="s">
        <v>465</v>
      </c>
      <c r="BR222" s="44" t="s">
        <v>465</v>
      </c>
      <c r="BS222" s="44" t="s">
        <v>62</v>
      </c>
      <c r="BT222" s="44" t="s">
        <v>63</v>
      </c>
      <c r="BU222" s="44" t="s">
        <v>63</v>
      </c>
      <c r="BV222" s="44" t="s">
        <v>63</v>
      </c>
      <c r="BW222" s="44" t="s">
        <v>63</v>
      </c>
      <c r="BX222" s="44"/>
      <c r="BY222" s="53"/>
      <c r="BZ222" s="44"/>
      <c r="CA222" s="45"/>
      <c r="CB222" s="44" t="s">
        <v>62</v>
      </c>
      <c r="CC222" s="44" t="s">
        <v>63</v>
      </c>
      <c r="CD222" s="44" t="s">
        <v>63</v>
      </c>
      <c r="CE222" s="44" t="s">
        <v>63</v>
      </c>
      <c r="CF222" s="44" t="s">
        <v>63</v>
      </c>
      <c r="CG222" s="44" t="s">
        <v>63</v>
      </c>
      <c r="CH222" s="62"/>
      <c r="CL222" s="47">
        <v>20</v>
      </c>
      <c r="CM222" s="47">
        <v>8</v>
      </c>
      <c r="CN222" s="47">
        <v>4</v>
      </c>
      <c r="CO222" s="47">
        <v>11</v>
      </c>
    </row>
    <row r="223" spans="1:93" ht="13.5">
      <c r="A223" s="48">
        <v>10</v>
      </c>
      <c r="B223" s="45">
        <v>6</v>
      </c>
      <c r="C223" s="50" t="s">
        <v>74</v>
      </c>
      <c r="D223" s="51"/>
      <c r="E223" s="224" t="s">
        <v>60</v>
      </c>
      <c r="F223" s="51"/>
      <c r="G223" s="51"/>
      <c r="H223" s="52">
        <f t="shared" si="90"/>
      </c>
      <c r="I223" s="51"/>
      <c r="J223" s="231" t="s">
        <v>60</v>
      </c>
      <c r="K223" s="51"/>
      <c r="L223" s="51" t="s">
        <v>60</v>
      </c>
      <c r="M223" s="90">
        <v>0.7854166666666668</v>
      </c>
      <c r="N223" s="240" t="s">
        <v>361</v>
      </c>
      <c r="O223" s="90">
        <v>0.9777777777777777</v>
      </c>
      <c r="P223" s="90">
        <f t="shared" si="91"/>
        <v>0.19236111111111098</v>
      </c>
      <c r="Q223" s="80">
        <v>0.9013888888888889</v>
      </c>
      <c r="R223" s="224" t="s">
        <v>361</v>
      </c>
      <c r="S223" s="51">
        <f t="shared" si="93"/>
        <v>0.9777777777777777</v>
      </c>
      <c r="T223" s="51">
        <f t="shared" si="94"/>
        <v>0.07638888888888884</v>
      </c>
      <c r="U223" s="78">
        <v>0.9805555555555556</v>
      </c>
      <c r="V223" s="247" t="s">
        <v>361</v>
      </c>
      <c r="W223" s="78">
        <v>0.9791666666666666</v>
      </c>
      <c r="X223" s="78">
        <f t="shared" si="97"/>
        <v>23.998611111111114</v>
      </c>
      <c r="Y223" s="53">
        <f t="shared" si="98"/>
        <v>0.7854166666666668</v>
      </c>
      <c r="Z223" s="53">
        <f t="shared" si="111"/>
        <v>0.9777777777777777</v>
      </c>
      <c r="AA223" s="53">
        <f t="shared" si="99"/>
        <v>0.19236111111111098</v>
      </c>
      <c r="AB223" s="53">
        <f t="shared" si="100"/>
        <v>0.9000000000000001</v>
      </c>
      <c r="AC223" s="53">
        <f t="shared" si="101"/>
        <v>1.1027777777777779</v>
      </c>
      <c r="AD223" s="54">
        <f t="shared" si="102"/>
        <v>0.20277777777777772</v>
      </c>
      <c r="AE223" s="64" t="s">
        <v>1035</v>
      </c>
      <c r="AF223" s="51" t="s">
        <v>1035</v>
      </c>
      <c r="AG223" s="56" t="str">
        <f t="shared" si="114"/>
        <v>-</v>
      </c>
      <c r="AH223" s="136">
        <f t="shared" si="103"/>
        <v>0</v>
      </c>
      <c r="AI223" s="51" t="s">
        <v>1035</v>
      </c>
      <c r="AJ223" s="51" t="s">
        <v>1035</v>
      </c>
      <c r="AK223" s="56" t="str">
        <f t="shared" si="115"/>
        <v>-</v>
      </c>
      <c r="AL223" s="136">
        <f t="shared" si="104"/>
        <v>0</v>
      </c>
      <c r="AM223" s="51">
        <v>0.7854166666666668</v>
      </c>
      <c r="AN223" s="51">
        <v>0.9777777777777777</v>
      </c>
      <c r="AO223" s="56">
        <f t="shared" si="116"/>
        <v>0.19236111111111098</v>
      </c>
      <c r="AP223" s="51">
        <v>0.7854166666666668</v>
      </c>
      <c r="AQ223" s="51">
        <v>0.9770833333333333</v>
      </c>
      <c r="AR223" s="56">
        <f t="shared" si="117"/>
        <v>0.19166666666666654</v>
      </c>
      <c r="AS223" s="51">
        <v>0.7854166666666668</v>
      </c>
      <c r="AT223" s="51">
        <v>0.9777777777777777</v>
      </c>
      <c r="AU223" s="56">
        <f t="shared" si="120"/>
        <v>0.19236111111111098</v>
      </c>
      <c r="AV223" s="51"/>
      <c r="AW223" s="51"/>
      <c r="AX223" s="56">
        <f t="shared" si="118"/>
      </c>
      <c r="AY223" s="51">
        <v>0.7847222222222222</v>
      </c>
      <c r="AZ223" s="51">
        <v>0.9791666666666666</v>
      </c>
      <c r="BA223" s="56">
        <f t="shared" si="119"/>
        <v>0.19444444444444442</v>
      </c>
      <c r="BB223" s="51" t="s">
        <v>1011</v>
      </c>
      <c r="BC223" s="51" t="s">
        <v>1011</v>
      </c>
      <c r="BD223" s="56" t="str">
        <f t="shared" si="112"/>
        <v>-</v>
      </c>
      <c r="BE223" s="136">
        <f t="shared" si="108"/>
        <v>0</v>
      </c>
      <c r="BF223" s="51" t="s">
        <v>1011</v>
      </c>
      <c r="BG223" s="51" t="s">
        <v>1011</v>
      </c>
      <c r="BH223" s="56" t="str">
        <f t="shared" si="113"/>
        <v>-</v>
      </c>
      <c r="BI223" s="136">
        <f t="shared" si="109"/>
        <v>0</v>
      </c>
      <c r="BJ223" s="58">
        <v>9</v>
      </c>
      <c r="BK223" s="59">
        <v>0.05759259259259259</v>
      </c>
      <c r="BL223" s="59">
        <v>0.06077546296296296</v>
      </c>
      <c r="BM223" s="60">
        <f t="shared" si="110"/>
        <v>0.0031828703703703706</v>
      </c>
      <c r="BN223" s="207" t="s">
        <v>1037</v>
      </c>
      <c r="BO223" s="207" t="s">
        <v>1038</v>
      </c>
      <c r="BP223" s="215" t="s">
        <v>458</v>
      </c>
      <c r="BQ223" s="44" t="s">
        <v>1036</v>
      </c>
      <c r="BR223" s="44" t="s">
        <v>1036</v>
      </c>
      <c r="BS223" s="44" t="s">
        <v>102</v>
      </c>
      <c r="BT223" s="44" t="s">
        <v>63</v>
      </c>
      <c r="BU223" s="44" t="s">
        <v>63</v>
      </c>
      <c r="BV223" s="44" t="s">
        <v>63</v>
      </c>
      <c r="BW223" s="44" t="s">
        <v>63</v>
      </c>
      <c r="BX223" s="44"/>
      <c r="BY223" s="53"/>
      <c r="BZ223" s="44"/>
      <c r="CA223" s="45"/>
      <c r="CB223" s="44" t="s">
        <v>102</v>
      </c>
      <c r="CC223" s="44" t="s">
        <v>63</v>
      </c>
      <c r="CD223" s="44" t="s">
        <v>63</v>
      </c>
      <c r="CE223" s="44" t="s">
        <v>63</v>
      </c>
      <c r="CF223" s="44" t="s">
        <v>63</v>
      </c>
      <c r="CG223" s="44" t="s">
        <v>63</v>
      </c>
      <c r="CH223" s="62" t="s">
        <v>1032</v>
      </c>
      <c r="CL223" s="47">
        <v>20</v>
      </c>
      <c r="CM223" s="47">
        <v>12</v>
      </c>
      <c r="CN223" s="47">
        <v>4</v>
      </c>
      <c r="CO223" s="47">
        <v>6</v>
      </c>
    </row>
    <row r="224" spans="1:93" ht="13.5">
      <c r="A224" s="48">
        <v>10</v>
      </c>
      <c r="B224" s="45">
        <v>7</v>
      </c>
      <c r="C224" s="50" t="s">
        <v>78</v>
      </c>
      <c r="D224" s="51"/>
      <c r="E224" s="224" t="s">
        <v>60</v>
      </c>
      <c r="F224" s="51"/>
      <c r="G224" s="51"/>
      <c r="H224" s="52">
        <f t="shared" si="90"/>
      </c>
      <c r="I224" s="51"/>
      <c r="J224" s="231" t="s">
        <v>60</v>
      </c>
      <c r="K224" s="51"/>
      <c r="L224" s="51" t="s">
        <v>60</v>
      </c>
      <c r="M224" s="90">
        <v>0.7902777777777777</v>
      </c>
      <c r="N224" s="240" t="s">
        <v>362</v>
      </c>
      <c r="O224" s="90">
        <v>0.9729166666666668</v>
      </c>
      <c r="P224" s="90">
        <f t="shared" si="91"/>
        <v>0.18263888888888902</v>
      </c>
      <c r="Q224" s="80">
        <v>0.8951388888888889</v>
      </c>
      <c r="R224" s="224" t="s">
        <v>362</v>
      </c>
      <c r="S224" s="51">
        <f t="shared" si="93"/>
        <v>0.9729166666666668</v>
      </c>
      <c r="T224" s="51">
        <f t="shared" si="94"/>
        <v>0.07777777777777783</v>
      </c>
      <c r="U224" s="78">
        <v>0.9784722222222223</v>
      </c>
      <c r="V224" s="247" t="s">
        <v>362</v>
      </c>
      <c r="W224" s="78">
        <v>0.96875</v>
      </c>
      <c r="X224" s="78">
        <f t="shared" si="97"/>
        <v>23.990277777777777</v>
      </c>
      <c r="Y224" s="53">
        <f t="shared" si="98"/>
        <v>0.7902777777777777</v>
      </c>
      <c r="Z224" s="53">
        <f t="shared" si="111"/>
        <v>0.9729166666666668</v>
      </c>
      <c r="AA224" s="53">
        <f t="shared" si="99"/>
        <v>0.18263888888888902</v>
      </c>
      <c r="AB224" s="53">
        <f t="shared" si="100"/>
        <v>0.9048611111111111</v>
      </c>
      <c r="AC224" s="53">
        <f t="shared" si="101"/>
        <v>1.0979166666666669</v>
      </c>
      <c r="AD224" s="54">
        <f t="shared" si="102"/>
        <v>0.19305555555555576</v>
      </c>
      <c r="AE224" s="64" t="s">
        <v>1039</v>
      </c>
      <c r="AF224" s="51" t="s">
        <v>1039</v>
      </c>
      <c r="AG224" s="56" t="str">
        <f t="shared" si="114"/>
        <v>-</v>
      </c>
      <c r="AH224" s="136">
        <f t="shared" si="103"/>
        <v>0</v>
      </c>
      <c r="AI224" s="51" t="s">
        <v>1039</v>
      </c>
      <c r="AJ224" s="51" t="s">
        <v>1039</v>
      </c>
      <c r="AK224" s="56" t="str">
        <f t="shared" si="115"/>
        <v>-</v>
      </c>
      <c r="AL224" s="136">
        <f t="shared" si="104"/>
        <v>0</v>
      </c>
      <c r="AM224" s="51">
        <v>0.7902777777777777</v>
      </c>
      <c r="AN224" s="51">
        <v>0.9722222222222222</v>
      </c>
      <c r="AO224" s="56">
        <f t="shared" si="116"/>
        <v>0.18194444444444446</v>
      </c>
      <c r="AP224" s="51">
        <v>0.7902777777777777</v>
      </c>
      <c r="AQ224" s="51">
        <v>0.9722222222222222</v>
      </c>
      <c r="AR224" s="56">
        <f t="shared" si="117"/>
        <v>0.18194444444444446</v>
      </c>
      <c r="AS224" s="51">
        <v>0.7902777777777777</v>
      </c>
      <c r="AT224" s="51">
        <v>0.9722222222222222</v>
      </c>
      <c r="AU224" s="56">
        <f t="shared" si="120"/>
        <v>0.18194444444444446</v>
      </c>
      <c r="AV224" s="51"/>
      <c r="AW224" s="51"/>
      <c r="AX224" s="56">
        <f t="shared" si="118"/>
      </c>
      <c r="AY224" s="51">
        <v>0.7881944444444445</v>
      </c>
      <c r="AZ224" s="51">
        <v>0.9791666666666666</v>
      </c>
      <c r="BA224" s="56">
        <f t="shared" si="119"/>
        <v>0.1909722222222221</v>
      </c>
      <c r="BB224" s="51" t="s">
        <v>1011</v>
      </c>
      <c r="BC224" s="51" t="s">
        <v>1011</v>
      </c>
      <c r="BD224" s="56" t="str">
        <f t="shared" si="112"/>
        <v>-</v>
      </c>
      <c r="BE224" s="136">
        <f t="shared" si="108"/>
        <v>0</v>
      </c>
      <c r="BF224" s="51" t="s">
        <v>1011</v>
      </c>
      <c r="BG224" s="51" t="s">
        <v>1011</v>
      </c>
      <c r="BH224" s="56" t="str">
        <f t="shared" si="113"/>
        <v>-</v>
      </c>
      <c r="BI224" s="136">
        <f t="shared" si="109"/>
        <v>0</v>
      </c>
      <c r="BJ224" s="58">
        <v>9</v>
      </c>
      <c r="BK224" s="59">
        <v>0.06077546296296296</v>
      </c>
      <c r="BL224" s="59">
        <v>0.06390046296296296</v>
      </c>
      <c r="BM224" s="60">
        <f t="shared" si="110"/>
        <v>0.0031250000000000028</v>
      </c>
      <c r="BN224" s="207" t="s">
        <v>1041</v>
      </c>
      <c r="BO224" s="207" t="s">
        <v>698</v>
      </c>
      <c r="BP224" s="215" t="s">
        <v>458</v>
      </c>
      <c r="BQ224" s="44" t="s">
        <v>1040</v>
      </c>
      <c r="BR224" s="44" t="s">
        <v>1040</v>
      </c>
      <c r="BS224" s="44" t="s">
        <v>102</v>
      </c>
      <c r="BT224" s="44" t="s">
        <v>63</v>
      </c>
      <c r="BU224" s="44" t="s">
        <v>63</v>
      </c>
      <c r="BV224" s="44" t="s">
        <v>63</v>
      </c>
      <c r="BW224" s="44" t="s">
        <v>63</v>
      </c>
      <c r="BX224" s="44"/>
      <c r="BY224" s="53"/>
      <c r="BZ224" s="44"/>
      <c r="CA224" s="45"/>
      <c r="CB224" s="44" t="s">
        <v>62</v>
      </c>
      <c r="CC224" s="44" t="s">
        <v>63</v>
      </c>
      <c r="CD224" s="44" t="s">
        <v>63</v>
      </c>
      <c r="CE224" s="44" t="s">
        <v>63</v>
      </c>
      <c r="CF224" s="44" t="s">
        <v>63</v>
      </c>
      <c r="CG224" s="44" t="s">
        <v>63</v>
      </c>
      <c r="CH224" s="62"/>
      <c r="CL224" s="47">
        <v>20</v>
      </c>
      <c r="CM224" s="47">
        <v>17</v>
      </c>
      <c r="CN224" s="47">
        <v>4</v>
      </c>
      <c r="CO224" s="47">
        <v>2</v>
      </c>
    </row>
    <row r="225" spans="1:93" ht="22.5">
      <c r="A225" s="48">
        <v>10</v>
      </c>
      <c r="B225" s="45">
        <v>8</v>
      </c>
      <c r="C225" s="50" t="s">
        <v>83</v>
      </c>
      <c r="D225" s="51"/>
      <c r="E225" s="224" t="s">
        <v>60</v>
      </c>
      <c r="F225" s="51"/>
      <c r="G225" s="51"/>
      <c r="H225" s="52">
        <f t="shared" si="90"/>
      </c>
      <c r="I225" s="51"/>
      <c r="J225" s="231" t="s">
        <v>60</v>
      </c>
      <c r="K225" s="51"/>
      <c r="L225" s="51" t="s">
        <v>60</v>
      </c>
      <c r="M225" s="90">
        <v>0.7951388888888888</v>
      </c>
      <c r="N225" s="240" t="s">
        <v>363</v>
      </c>
      <c r="O225" s="90">
        <v>0.967361111111111</v>
      </c>
      <c r="P225" s="90">
        <f t="shared" si="91"/>
        <v>0.17222222222222217</v>
      </c>
      <c r="Q225" s="80">
        <v>0.8743055555555556</v>
      </c>
      <c r="R225" s="224" t="s">
        <v>363</v>
      </c>
      <c r="S225" s="51">
        <f t="shared" si="93"/>
        <v>0.967361111111111</v>
      </c>
      <c r="T225" s="51">
        <f t="shared" si="94"/>
        <v>0.09305555555555545</v>
      </c>
      <c r="U225" s="78">
        <v>0.9729166666666668</v>
      </c>
      <c r="V225" s="247" t="s">
        <v>363</v>
      </c>
      <c r="W225" s="78">
        <v>0.96875</v>
      </c>
      <c r="X225" s="78">
        <f t="shared" si="97"/>
        <v>23.995833333333334</v>
      </c>
      <c r="Y225" s="53">
        <f t="shared" si="98"/>
        <v>0.7951388888888888</v>
      </c>
      <c r="Z225" s="53">
        <f t="shared" si="111"/>
        <v>0.967361111111111</v>
      </c>
      <c r="AA225" s="53">
        <f t="shared" si="99"/>
        <v>0.17222222222222217</v>
      </c>
      <c r="AB225" s="53">
        <f t="shared" si="100"/>
        <v>0.9097222222222222</v>
      </c>
      <c r="AC225" s="53">
        <f t="shared" si="101"/>
        <v>1.092361111111111</v>
      </c>
      <c r="AD225" s="54">
        <f t="shared" si="102"/>
        <v>0.18263888888888868</v>
      </c>
      <c r="AE225" s="64" t="s">
        <v>1042</v>
      </c>
      <c r="AF225" s="51" t="s">
        <v>1042</v>
      </c>
      <c r="AG225" s="56" t="str">
        <f t="shared" si="114"/>
        <v>-</v>
      </c>
      <c r="AH225" s="136">
        <f t="shared" si="103"/>
        <v>0</v>
      </c>
      <c r="AI225" s="51" t="s">
        <v>1042</v>
      </c>
      <c r="AJ225" s="51" t="s">
        <v>1042</v>
      </c>
      <c r="AK225" s="56" t="str">
        <f t="shared" si="115"/>
        <v>-</v>
      </c>
      <c r="AL225" s="136">
        <f t="shared" si="104"/>
        <v>0</v>
      </c>
      <c r="AM225" s="51">
        <v>0.7951388888888888</v>
      </c>
      <c r="AN225" s="51">
        <v>0.9666666666666667</v>
      </c>
      <c r="AO225" s="56">
        <f t="shared" si="116"/>
        <v>0.17152777777777783</v>
      </c>
      <c r="AP225" s="51">
        <v>0.7958333333333334</v>
      </c>
      <c r="AQ225" s="51">
        <v>0.9666666666666667</v>
      </c>
      <c r="AR225" s="56">
        <f t="shared" si="117"/>
        <v>0.17083333333333328</v>
      </c>
      <c r="AS225" s="51">
        <v>0.7958333333333334</v>
      </c>
      <c r="AT225" s="51">
        <v>0.9666666666666667</v>
      </c>
      <c r="AU225" s="56">
        <f t="shared" si="120"/>
        <v>0.17083333333333328</v>
      </c>
      <c r="AV225" s="51"/>
      <c r="AW225" s="51"/>
      <c r="AX225" s="56">
        <f t="shared" si="118"/>
      </c>
      <c r="AY225" s="51">
        <v>0.7951388888888888</v>
      </c>
      <c r="AZ225" s="51">
        <v>0.96875</v>
      </c>
      <c r="BA225" s="56">
        <f t="shared" si="119"/>
        <v>0.17361111111111116</v>
      </c>
      <c r="BB225" s="51" t="s">
        <v>1011</v>
      </c>
      <c r="BC225" s="51" t="s">
        <v>1011</v>
      </c>
      <c r="BD225" s="56" t="str">
        <f t="shared" si="112"/>
        <v>-</v>
      </c>
      <c r="BE225" s="136">
        <f t="shared" si="108"/>
        <v>0</v>
      </c>
      <c r="BF225" s="51" t="s">
        <v>1011</v>
      </c>
      <c r="BG225" s="51" t="s">
        <v>1011</v>
      </c>
      <c r="BH225" s="56" t="str">
        <f t="shared" si="113"/>
        <v>-</v>
      </c>
      <c r="BI225" s="136">
        <f t="shared" si="109"/>
        <v>0</v>
      </c>
      <c r="BJ225" s="58">
        <v>9</v>
      </c>
      <c r="BK225" s="59">
        <v>0.06390046296296296</v>
      </c>
      <c r="BL225" s="59">
        <v>0.06674768518518519</v>
      </c>
      <c r="BM225" s="60">
        <f t="shared" si="110"/>
        <v>0.002847222222222223</v>
      </c>
      <c r="BN225" s="207" t="s">
        <v>1045</v>
      </c>
      <c r="BO225" s="207" t="s">
        <v>698</v>
      </c>
      <c r="BP225" s="215" t="s">
        <v>458</v>
      </c>
      <c r="BQ225" s="44" t="s">
        <v>1043</v>
      </c>
      <c r="BR225" s="44" t="s">
        <v>1043</v>
      </c>
      <c r="BS225" s="44" t="s">
        <v>62</v>
      </c>
      <c r="BT225" s="44" t="s">
        <v>63</v>
      </c>
      <c r="BU225" s="44" t="s">
        <v>63</v>
      </c>
      <c r="BV225" s="44" t="s">
        <v>63</v>
      </c>
      <c r="BW225" s="44" t="s">
        <v>63</v>
      </c>
      <c r="BX225" s="44"/>
      <c r="BY225" s="53"/>
      <c r="BZ225" s="44" t="s">
        <v>115</v>
      </c>
      <c r="CA225" s="45" t="s">
        <v>71</v>
      </c>
      <c r="CB225" s="44" t="s">
        <v>62</v>
      </c>
      <c r="CC225" s="44" t="s">
        <v>63</v>
      </c>
      <c r="CD225" s="44" t="s">
        <v>63</v>
      </c>
      <c r="CE225" s="44" t="s">
        <v>63</v>
      </c>
      <c r="CF225" s="44" t="s">
        <v>63</v>
      </c>
      <c r="CG225" s="44" t="s">
        <v>63</v>
      </c>
      <c r="CH225" s="62" t="s">
        <v>1044</v>
      </c>
      <c r="CL225" s="47">
        <v>20</v>
      </c>
      <c r="CM225" s="47">
        <v>22</v>
      </c>
      <c r="CN225" s="47">
        <v>3</v>
      </c>
      <c r="CO225" s="47">
        <v>57</v>
      </c>
    </row>
    <row r="226" spans="1:93" ht="13.5">
      <c r="A226" s="48">
        <v>10</v>
      </c>
      <c r="B226" s="45">
        <v>9</v>
      </c>
      <c r="C226" s="50" t="s">
        <v>87</v>
      </c>
      <c r="D226" s="51"/>
      <c r="E226" s="224" t="s">
        <v>60</v>
      </c>
      <c r="F226" s="51"/>
      <c r="G226" s="51"/>
      <c r="H226" s="52">
        <f aca="true" t="shared" si="121" ref="H226:H248">IF(G226="","",(HOUR(G226)+MINUTE(G226)/60)*$IQ$2*(1-0.02))</f>
      </c>
      <c r="I226" s="51"/>
      <c r="J226" s="231" t="s">
        <v>60</v>
      </c>
      <c r="K226" s="51"/>
      <c r="L226" s="51" t="s">
        <v>60</v>
      </c>
      <c r="M226" s="90">
        <v>0.8006944444444444</v>
      </c>
      <c r="N226" s="240" t="s">
        <v>364</v>
      </c>
      <c r="O226" s="90">
        <v>0.9611111111111111</v>
      </c>
      <c r="P226" s="90">
        <f t="shared" si="91"/>
        <v>0.16041666666666676</v>
      </c>
      <c r="Q226" s="51">
        <f aca="true" t="shared" si="122" ref="Q226:Q231">M226</f>
        <v>0.8006944444444444</v>
      </c>
      <c r="R226" s="224" t="s">
        <v>364</v>
      </c>
      <c r="S226" s="51">
        <f t="shared" si="93"/>
        <v>0.9611111111111111</v>
      </c>
      <c r="T226" s="51">
        <f t="shared" si="94"/>
        <v>0.16041666666666676</v>
      </c>
      <c r="U226" s="78">
        <v>0.9618055555555555</v>
      </c>
      <c r="V226" s="247" t="s">
        <v>364</v>
      </c>
      <c r="W226" s="78">
        <v>0.9583333333333334</v>
      </c>
      <c r="X226" s="78">
        <f t="shared" si="97"/>
        <v>23.996527777777775</v>
      </c>
      <c r="Y226" s="53">
        <f t="shared" si="98"/>
        <v>0.8006944444444444</v>
      </c>
      <c r="Z226" s="53">
        <f t="shared" si="111"/>
        <v>0.9611111111111111</v>
      </c>
      <c r="AA226" s="53">
        <f t="shared" si="99"/>
        <v>0.16041666666666676</v>
      </c>
      <c r="AB226" s="53">
        <f t="shared" si="100"/>
        <v>0.9152777777777777</v>
      </c>
      <c r="AC226" s="53">
        <f t="shared" si="101"/>
        <v>1.0861111111111112</v>
      </c>
      <c r="AD226" s="54">
        <f t="shared" si="102"/>
        <v>0.1708333333333335</v>
      </c>
      <c r="AE226" s="64" t="s">
        <v>1046</v>
      </c>
      <c r="AF226" s="51" t="s">
        <v>1046</v>
      </c>
      <c r="AG226" s="56" t="str">
        <f t="shared" si="114"/>
        <v>-</v>
      </c>
      <c r="AH226" s="136">
        <f t="shared" si="103"/>
        <v>0</v>
      </c>
      <c r="AI226" s="51" t="s">
        <v>1046</v>
      </c>
      <c r="AJ226" s="51" t="s">
        <v>1046</v>
      </c>
      <c r="AK226" s="56" t="str">
        <f t="shared" si="115"/>
        <v>-</v>
      </c>
      <c r="AL226" s="136">
        <f t="shared" si="104"/>
        <v>0</v>
      </c>
      <c r="AM226" s="51">
        <v>0.8006944444444444</v>
      </c>
      <c r="AN226" s="51">
        <v>0.9604166666666667</v>
      </c>
      <c r="AO226" s="56">
        <f t="shared" si="116"/>
        <v>0.15972222222222232</v>
      </c>
      <c r="AP226" s="51">
        <v>0.8013888888888889</v>
      </c>
      <c r="AQ226" s="51">
        <v>0.9604166666666667</v>
      </c>
      <c r="AR226" s="56">
        <f t="shared" si="117"/>
        <v>0.15902777777777777</v>
      </c>
      <c r="AS226" s="51" t="s">
        <v>1049</v>
      </c>
      <c r="AT226" s="51" t="s">
        <v>1046</v>
      </c>
      <c r="AU226" s="56" t="str">
        <f t="shared" si="120"/>
        <v>-</v>
      </c>
      <c r="AV226" s="51"/>
      <c r="AW226" s="51"/>
      <c r="AX226" s="56">
        <f t="shared" si="118"/>
      </c>
      <c r="AY226" s="51">
        <v>0.8020833333333334</v>
      </c>
      <c r="AZ226" s="51">
        <v>0.9652777777777778</v>
      </c>
      <c r="BA226" s="56">
        <f t="shared" si="119"/>
        <v>0.16319444444444442</v>
      </c>
      <c r="BB226" s="51" t="s">
        <v>1011</v>
      </c>
      <c r="BC226" s="51" t="s">
        <v>1011</v>
      </c>
      <c r="BD226" s="56" t="str">
        <f t="shared" si="112"/>
        <v>-</v>
      </c>
      <c r="BE226" s="136">
        <f t="shared" si="108"/>
        <v>0</v>
      </c>
      <c r="BF226" s="51" t="s">
        <v>1011</v>
      </c>
      <c r="BG226" s="51" t="s">
        <v>1011</v>
      </c>
      <c r="BH226" s="56" t="str">
        <f t="shared" si="113"/>
        <v>-</v>
      </c>
      <c r="BI226" s="136">
        <f t="shared" si="109"/>
        <v>0</v>
      </c>
      <c r="BJ226" s="58">
        <v>9</v>
      </c>
      <c r="BK226" s="59">
        <v>0.06674768518518519</v>
      </c>
      <c r="BL226" s="59">
        <v>0.0694212962962963</v>
      </c>
      <c r="BM226" s="60">
        <f t="shared" si="110"/>
        <v>0.0026736111111111127</v>
      </c>
      <c r="BN226" s="207" t="s">
        <v>1050</v>
      </c>
      <c r="BO226" s="207" t="s">
        <v>1051</v>
      </c>
      <c r="BP226" s="215" t="s">
        <v>458</v>
      </c>
      <c r="BQ226" s="44" t="s">
        <v>1047</v>
      </c>
      <c r="BR226" s="44" t="s">
        <v>1048</v>
      </c>
      <c r="BS226" s="44" t="s">
        <v>102</v>
      </c>
      <c r="BT226" s="44" t="s">
        <v>63</v>
      </c>
      <c r="BU226" s="44" t="s">
        <v>63</v>
      </c>
      <c r="BV226" s="44" t="s">
        <v>63</v>
      </c>
      <c r="BW226" s="44" t="s">
        <v>63</v>
      </c>
      <c r="BX226" s="44"/>
      <c r="BY226" s="53"/>
      <c r="BZ226" s="44"/>
      <c r="CA226" s="45"/>
      <c r="CB226" s="44" t="s">
        <v>102</v>
      </c>
      <c r="CC226" s="44" t="s">
        <v>63</v>
      </c>
      <c r="CD226" s="44" t="s">
        <v>63</v>
      </c>
      <c r="CE226" s="44" t="s">
        <v>63</v>
      </c>
      <c r="CF226" s="44" t="s">
        <v>63</v>
      </c>
      <c r="CG226" s="44" t="s">
        <v>63</v>
      </c>
      <c r="CH226" s="62"/>
      <c r="CL226" s="47">
        <v>20</v>
      </c>
      <c r="CM226" s="47">
        <v>27</v>
      </c>
      <c r="CN226" s="47">
        <v>3</v>
      </c>
      <c r="CO226" s="47">
        <v>51</v>
      </c>
    </row>
    <row r="227" spans="1:93" ht="13.5">
      <c r="A227" s="48">
        <v>10</v>
      </c>
      <c r="B227" s="45">
        <v>10</v>
      </c>
      <c r="C227" s="50" t="s">
        <v>90</v>
      </c>
      <c r="D227" s="51"/>
      <c r="E227" s="224" t="s">
        <v>60</v>
      </c>
      <c r="F227" s="51"/>
      <c r="G227" s="51"/>
      <c r="H227" s="52">
        <f t="shared" si="121"/>
      </c>
      <c r="I227" s="51"/>
      <c r="J227" s="231" t="s">
        <v>60</v>
      </c>
      <c r="K227" s="51"/>
      <c r="L227" s="51" t="s">
        <v>60</v>
      </c>
      <c r="M227" s="90">
        <v>0.8069444444444445</v>
      </c>
      <c r="N227" s="240" t="s">
        <v>365</v>
      </c>
      <c r="O227" s="90">
        <v>0.9548611111111112</v>
      </c>
      <c r="P227" s="90">
        <f t="shared" si="91"/>
        <v>0.1479166666666667</v>
      </c>
      <c r="Q227" s="51">
        <f t="shared" si="122"/>
        <v>0.8069444444444445</v>
      </c>
      <c r="R227" s="224" t="s">
        <v>365</v>
      </c>
      <c r="S227" s="51">
        <f t="shared" si="93"/>
        <v>0.9548611111111112</v>
      </c>
      <c r="T227" s="51">
        <f t="shared" si="94"/>
        <v>0.1479166666666667</v>
      </c>
      <c r="U227" s="80">
        <v>0.9416666666666668</v>
      </c>
      <c r="V227" s="224" t="s">
        <v>365</v>
      </c>
      <c r="W227" s="51">
        <f>O227</f>
        <v>0.9548611111111112</v>
      </c>
      <c r="X227" s="51">
        <f t="shared" si="97"/>
        <v>0.013194444444444398</v>
      </c>
      <c r="Y227" s="53">
        <f t="shared" si="98"/>
        <v>0.8069444444444445</v>
      </c>
      <c r="Z227" s="53">
        <f t="shared" si="111"/>
        <v>0.9548611111111112</v>
      </c>
      <c r="AA227" s="53">
        <f t="shared" si="99"/>
        <v>0.1479166666666667</v>
      </c>
      <c r="AB227" s="53">
        <f t="shared" si="100"/>
        <v>0.9215277777777778</v>
      </c>
      <c r="AC227" s="53">
        <f t="shared" si="101"/>
        <v>1.0798611111111112</v>
      </c>
      <c r="AD227" s="54">
        <f t="shared" si="102"/>
        <v>0.15833333333333333</v>
      </c>
      <c r="AE227" s="64" t="s">
        <v>1053</v>
      </c>
      <c r="AF227" s="51" t="s">
        <v>1053</v>
      </c>
      <c r="AG227" s="56" t="str">
        <f t="shared" si="114"/>
        <v>-</v>
      </c>
      <c r="AH227" s="136">
        <f t="shared" si="103"/>
        <v>0</v>
      </c>
      <c r="AI227" s="51" t="s">
        <v>1053</v>
      </c>
      <c r="AJ227" s="51" t="s">
        <v>1053</v>
      </c>
      <c r="AK227" s="56" t="str">
        <f t="shared" si="115"/>
        <v>-</v>
      </c>
      <c r="AL227" s="136">
        <f t="shared" si="104"/>
        <v>0</v>
      </c>
      <c r="AM227" s="51">
        <v>0.8069444444444445</v>
      </c>
      <c r="AN227" s="51">
        <v>0.9541666666666666</v>
      </c>
      <c r="AO227" s="56">
        <f t="shared" si="116"/>
        <v>0.14722222222222214</v>
      </c>
      <c r="AP227" s="51">
        <v>0.8069444444444445</v>
      </c>
      <c r="AQ227" s="51">
        <v>0.9541666666666666</v>
      </c>
      <c r="AR227" s="56">
        <f t="shared" si="117"/>
        <v>0.14722222222222214</v>
      </c>
      <c r="AS227" s="51" t="s">
        <v>1053</v>
      </c>
      <c r="AT227" s="51" t="s">
        <v>1053</v>
      </c>
      <c r="AU227" s="56" t="str">
        <f t="shared" si="120"/>
        <v>-</v>
      </c>
      <c r="AV227" s="51"/>
      <c r="AW227" s="51"/>
      <c r="AX227" s="56">
        <f t="shared" si="118"/>
      </c>
      <c r="AY227" s="51">
        <v>0.8055555555555555</v>
      </c>
      <c r="AZ227" s="51">
        <v>0.9583333333333334</v>
      </c>
      <c r="BA227" s="56">
        <f t="shared" si="119"/>
        <v>0.1527777777777779</v>
      </c>
      <c r="BB227" s="51" t="s">
        <v>1011</v>
      </c>
      <c r="BC227" s="51" t="s">
        <v>1011</v>
      </c>
      <c r="BD227" s="56" t="str">
        <f t="shared" si="112"/>
        <v>-</v>
      </c>
      <c r="BE227" s="136">
        <f t="shared" si="108"/>
        <v>0</v>
      </c>
      <c r="BF227" s="51" t="s">
        <v>1011</v>
      </c>
      <c r="BG227" s="51" t="s">
        <v>1011</v>
      </c>
      <c r="BH227" s="56" t="str">
        <f t="shared" si="113"/>
        <v>-</v>
      </c>
      <c r="BI227" s="136">
        <f t="shared" si="109"/>
        <v>0</v>
      </c>
      <c r="BJ227" s="58">
        <v>9</v>
      </c>
      <c r="BK227" s="59">
        <v>0.0694212962962963</v>
      </c>
      <c r="BL227" s="59">
        <v>0.07193287037037037</v>
      </c>
      <c r="BM227" s="60">
        <f t="shared" si="110"/>
        <v>0.002511574074074069</v>
      </c>
      <c r="BN227" s="207" t="s">
        <v>1054</v>
      </c>
      <c r="BO227" s="207" t="s">
        <v>812</v>
      </c>
      <c r="BP227" s="215" t="s">
        <v>458</v>
      </c>
      <c r="BQ227" s="44" t="s">
        <v>1052</v>
      </c>
      <c r="BR227" s="44" t="s">
        <v>1052</v>
      </c>
      <c r="BS227" s="44" t="s">
        <v>102</v>
      </c>
      <c r="BT227" s="44" t="s">
        <v>63</v>
      </c>
      <c r="BU227" s="44" t="s">
        <v>63</v>
      </c>
      <c r="BV227" s="44" t="s">
        <v>63</v>
      </c>
      <c r="BW227" s="44" t="s">
        <v>63</v>
      </c>
      <c r="BX227" s="44"/>
      <c r="BY227" s="53"/>
      <c r="BZ227" s="44"/>
      <c r="CA227" s="45"/>
      <c r="CB227" s="44" t="s">
        <v>102</v>
      </c>
      <c r="CC227" s="44" t="s">
        <v>63</v>
      </c>
      <c r="CD227" s="44" t="s">
        <v>63</v>
      </c>
      <c r="CE227" s="44" t="s">
        <v>63</v>
      </c>
      <c r="CF227" s="44" t="s">
        <v>63</v>
      </c>
      <c r="CG227" s="44" t="s">
        <v>63</v>
      </c>
      <c r="CH227" s="62"/>
      <c r="CL227" s="47">
        <v>20</v>
      </c>
      <c r="CM227" s="47">
        <v>32</v>
      </c>
      <c r="CN227" s="47">
        <v>3</v>
      </c>
      <c r="CO227" s="47">
        <v>45</v>
      </c>
    </row>
    <row r="228" spans="1:93" ht="13.5">
      <c r="A228" s="48">
        <v>10</v>
      </c>
      <c r="B228" s="45">
        <v>11</v>
      </c>
      <c r="C228" s="50" t="s">
        <v>57</v>
      </c>
      <c r="D228" s="51"/>
      <c r="E228" s="224" t="s">
        <v>60</v>
      </c>
      <c r="F228" s="51"/>
      <c r="G228" s="51"/>
      <c r="H228" s="52">
        <f t="shared" si="121"/>
      </c>
      <c r="I228" s="51"/>
      <c r="J228" s="231" t="s">
        <v>60</v>
      </c>
      <c r="K228" s="51"/>
      <c r="L228" s="51" t="s">
        <v>60</v>
      </c>
      <c r="M228" s="90">
        <v>0.8131944444444444</v>
      </c>
      <c r="N228" s="240" t="s">
        <v>366</v>
      </c>
      <c r="O228" s="90">
        <v>0.9479166666666666</v>
      </c>
      <c r="P228" s="90">
        <f t="shared" si="91"/>
        <v>0.1347222222222222</v>
      </c>
      <c r="Q228" s="51">
        <f t="shared" si="122"/>
        <v>0.8131944444444444</v>
      </c>
      <c r="R228" s="224" t="s">
        <v>366</v>
      </c>
      <c r="S228" s="51">
        <f t="shared" si="93"/>
        <v>0.9479166666666666</v>
      </c>
      <c r="T228" s="51">
        <f t="shared" si="94"/>
        <v>0.1347222222222222</v>
      </c>
      <c r="U228" s="51">
        <f>M228</f>
        <v>0.8131944444444444</v>
      </c>
      <c r="V228" s="224" t="s">
        <v>366</v>
      </c>
      <c r="W228" s="51">
        <f>O228</f>
        <v>0.9479166666666666</v>
      </c>
      <c r="X228" s="51">
        <f t="shared" si="97"/>
        <v>0.1347222222222222</v>
      </c>
      <c r="Y228" s="53">
        <f t="shared" si="98"/>
        <v>0.8131944444444444</v>
      </c>
      <c r="Z228" s="53">
        <f t="shared" si="111"/>
        <v>0.9479166666666666</v>
      </c>
      <c r="AA228" s="53">
        <f t="shared" si="99"/>
        <v>0.1347222222222222</v>
      </c>
      <c r="AB228" s="53">
        <f t="shared" si="100"/>
        <v>0.9277777777777778</v>
      </c>
      <c r="AC228" s="53">
        <f t="shared" si="101"/>
        <v>1.0729166666666665</v>
      </c>
      <c r="AD228" s="54">
        <f t="shared" si="102"/>
        <v>0.1451388888888887</v>
      </c>
      <c r="AE228" s="64" t="s">
        <v>1055</v>
      </c>
      <c r="AF228" s="51" t="s">
        <v>1055</v>
      </c>
      <c r="AG228" s="56" t="str">
        <f t="shared" si="114"/>
        <v>-</v>
      </c>
      <c r="AH228" s="136">
        <f t="shared" si="103"/>
        <v>0</v>
      </c>
      <c r="AI228" s="51" t="s">
        <v>1055</v>
      </c>
      <c r="AJ228" s="51" t="s">
        <v>1055</v>
      </c>
      <c r="AK228" s="56" t="str">
        <f t="shared" si="115"/>
        <v>-</v>
      </c>
      <c r="AL228" s="136">
        <f t="shared" si="104"/>
        <v>0</v>
      </c>
      <c r="AM228" s="51">
        <v>0.8131944444444444</v>
      </c>
      <c r="AN228" s="51">
        <v>0.9479166666666666</v>
      </c>
      <c r="AO228" s="56">
        <f t="shared" si="116"/>
        <v>0.1347222222222222</v>
      </c>
      <c r="AP228" s="51">
        <v>0.813888888888889</v>
      </c>
      <c r="AQ228" s="51">
        <v>0.9472222222222223</v>
      </c>
      <c r="AR228" s="56">
        <f t="shared" si="117"/>
        <v>0.1333333333333333</v>
      </c>
      <c r="AS228" s="51">
        <v>0.8131944444444444</v>
      </c>
      <c r="AT228" s="51">
        <v>0.9479166666666666</v>
      </c>
      <c r="AU228" s="56">
        <f t="shared" si="120"/>
        <v>0.1347222222222222</v>
      </c>
      <c r="AV228" s="51"/>
      <c r="AW228" s="51"/>
      <c r="AX228" s="56">
        <f t="shared" si="118"/>
      </c>
      <c r="AY228" s="51">
        <v>0.8125</v>
      </c>
      <c r="AZ228" s="51">
        <v>0.9513888888888888</v>
      </c>
      <c r="BA228" s="56">
        <f t="shared" si="119"/>
        <v>0.13888888888888884</v>
      </c>
      <c r="BB228" s="51" t="s">
        <v>1011</v>
      </c>
      <c r="BC228" s="51" t="s">
        <v>1011</v>
      </c>
      <c r="BD228" s="56" t="str">
        <f t="shared" si="112"/>
        <v>-</v>
      </c>
      <c r="BE228" s="136">
        <f t="shared" si="108"/>
        <v>0</v>
      </c>
      <c r="BF228" s="51" t="s">
        <v>1011</v>
      </c>
      <c r="BG228" s="51" t="s">
        <v>1011</v>
      </c>
      <c r="BH228" s="56" t="str">
        <f t="shared" si="113"/>
        <v>-</v>
      </c>
      <c r="BI228" s="136">
        <f t="shared" si="109"/>
        <v>0</v>
      </c>
      <c r="BJ228" s="58">
        <v>9</v>
      </c>
      <c r="BK228" s="59">
        <v>0.07193287037037037</v>
      </c>
      <c r="BL228" s="59">
        <v>0.07421296296296297</v>
      </c>
      <c r="BM228" s="60">
        <f t="shared" si="110"/>
        <v>0.0022800925925925974</v>
      </c>
      <c r="BN228" s="207" t="s">
        <v>1057</v>
      </c>
      <c r="BO228" s="207" t="s">
        <v>812</v>
      </c>
      <c r="BP228" s="215" t="s">
        <v>458</v>
      </c>
      <c r="BQ228" s="44" t="s">
        <v>1056</v>
      </c>
      <c r="BR228" s="44" t="s">
        <v>1056</v>
      </c>
      <c r="BS228" s="44" t="s">
        <v>102</v>
      </c>
      <c r="BT228" s="44" t="s">
        <v>63</v>
      </c>
      <c r="BU228" s="44" t="s">
        <v>63</v>
      </c>
      <c r="BV228" s="44" t="s">
        <v>63</v>
      </c>
      <c r="BW228" s="44" t="s">
        <v>63</v>
      </c>
      <c r="BX228" s="44"/>
      <c r="BY228" s="53"/>
      <c r="BZ228" s="44"/>
      <c r="CA228" s="45"/>
      <c r="CB228" s="44" t="s">
        <v>102</v>
      </c>
      <c r="CC228" s="44" t="s">
        <v>63</v>
      </c>
      <c r="CD228" s="44" t="s">
        <v>63</v>
      </c>
      <c r="CE228" s="44" t="s">
        <v>63</v>
      </c>
      <c r="CF228" s="44" t="s">
        <v>63</v>
      </c>
      <c r="CG228" s="44" t="s">
        <v>63</v>
      </c>
      <c r="CH228" s="62"/>
      <c r="CL228" s="47">
        <v>20</v>
      </c>
      <c r="CM228" s="47">
        <v>36</v>
      </c>
      <c r="CN228" s="47">
        <v>3</v>
      </c>
      <c r="CO228" s="47">
        <v>39</v>
      </c>
    </row>
    <row r="229" spans="1:93" ht="13.5">
      <c r="A229" s="48">
        <v>10</v>
      </c>
      <c r="B229" s="45">
        <v>12</v>
      </c>
      <c r="C229" s="50" t="s">
        <v>67</v>
      </c>
      <c r="D229" s="51"/>
      <c r="E229" s="224" t="s">
        <v>60</v>
      </c>
      <c r="F229" s="51"/>
      <c r="G229" s="51"/>
      <c r="H229" s="52">
        <f t="shared" si="121"/>
      </c>
      <c r="I229" s="51"/>
      <c r="J229" s="231" t="s">
        <v>60</v>
      </c>
      <c r="K229" s="51"/>
      <c r="L229" s="51" t="s">
        <v>60</v>
      </c>
      <c r="M229" s="90">
        <v>0.8201388888888889</v>
      </c>
      <c r="N229" s="240" t="s">
        <v>367</v>
      </c>
      <c r="O229" s="90">
        <v>0.9409722222222222</v>
      </c>
      <c r="P229" s="90">
        <f t="shared" si="91"/>
        <v>0.12083333333333335</v>
      </c>
      <c r="Q229" s="51">
        <f t="shared" si="122"/>
        <v>0.8201388888888889</v>
      </c>
      <c r="R229" s="224" t="s">
        <v>367</v>
      </c>
      <c r="S229" s="51">
        <f t="shared" si="93"/>
        <v>0.9409722222222222</v>
      </c>
      <c r="T229" s="51">
        <f t="shared" si="94"/>
        <v>0.12083333333333335</v>
      </c>
      <c r="U229" s="51">
        <f>M229</f>
        <v>0.8201388888888889</v>
      </c>
      <c r="V229" s="224" t="s">
        <v>367</v>
      </c>
      <c r="W229" s="51">
        <f>O229</f>
        <v>0.9409722222222222</v>
      </c>
      <c r="X229" s="51">
        <f t="shared" si="97"/>
        <v>0.12083333333333335</v>
      </c>
      <c r="Y229" s="53">
        <f t="shared" si="98"/>
        <v>0.8201388888888889</v>
      </c>
      <c r="Z229" s="53">
        <f t="shared" si="111"/>
        <v>0.9409722222222222</v>
      </c>
      <c r="AA229" s="53">
        <f t="shared" si="99"/>
        <v>0.12083333333333335</v>
      </c>
      <c r="AB229" s="53">
        <f t="shared" si="100"/>
        <v>0.9347222222222222</v>
      </c>
      <c r="AC229" s="53">
        <f t="shared" si="101"/>
        <v>1.0659722222222223</v>
      </c>
      <c r="AD229" s="54">
        <f t="shared" si="102"/>
        <v>0.1312500000000001</v>
      </c>
      <c r="AE229" s="64" t="s">
        <v>1058</v>
      </c>
      <c r="AF229" s="51" t="s">
        <v>1058</v>
      </c>
      <c r="AG229" s="56" t="str">
        <f t="shared" si="114"/>
        <v>-</v>
      </c>
      <c r="AH229" s="136">
        <f t="shared" si="103"/>
        <v>0</v>
      </c>
      <c r="AI229" s="51" t="s">
        <v>1058</v>
      </c>
      <c r="AJ229" s="51" t="s">
        <v>1058</v>
      </c>
      <c r="AK229" s="56" t="str">
        <f t="shared" si="115"/>
        <v>-</v>
      </c>
      <c r="AL229" s="136">
        <f t="shared" si="104"/>
        <v>0</v>
      </c>
      <c r="AM229" s="51">
        <v>0.8201388888888889</v>
      </c>
      <c r="AN229" s="51">
        <v>0.9402777777777778</v>
      </c>
      <c r="AO229" s="56">
        <f t="shared" si="116"/>
        <v>0.1201388888888889</v>
      </c>
      <c r="AP229" s="51">
        <v>0.8215277777777777</v>
      </c>
      <c r="AQ229" s="51">
        <v>0.9402777777777778</v>
      </c>
      <c r="AR229" s="56">
        <f t="shared" si="117"/>
        <v>0.11875000000000002</v>
      </c>
      <c r="AS229" s="51">
        <v>0.8208333333333333</v>
      </c>
      <c r="AT229" s="51">
        <v>0.9402777777777778</v>
      </c>
      <c r="AU229" s="56">
        <f t="shared" si="120"/>
        <v>0.11944444444444446</v>
      </c>
      <c r="AV229" s="51"/>
      <c r="AW229" s="51"/>
      <c r="AX229" s="56">
        <f t="shared" si="118"/>
      </c>
      <c r="AY229" s="51">
        <v>0.8194444444444445</v>
      </c>
      <c r="AZ229" s="51">
        <v>0.9444444444444445</v>
      </c>
      <c r="BA229" s="56">
        <f t="shared" si="119"/>
        <v>0.125</v>
      </c>
      <c r="BB229" s="51" t="s">
        <v>1011</v>
      </c>
      <c r="BC229" s="51" t="s">
        <v>1011</v>
      </c>
      <c r="BD229" s="56" t="str">
        <f t="shared" si="112"/>
        <v>-</v>
      </c>
      <c r="BE229" s="136">
        <f t="shared" si="108"/>
        <v>0</v>
      </c>
      <c r="BF229" s="51" t="s">
        <v>1011</v>
      </c>
      <c r="BG229" s="51" t="s">
        <v>1011</v>
      </c>
      <c r="BH229" s="56" t="str">
        <f t="shared" si="113"/>
        <v>-</v>
      </c>
      <c r="BI229" s="136">
        <f t="shared" si="109"/>
        <v>0</v>
      </c>
      <c r="BJ229" s="58">
        <v>9</v>
      </c>
      <c r="BK229" s="59">
        <v>0.07421296296296297</v>
      </c>
      <c r="BL229" s="59">
        <v>0.07627314814814816</v>
      </c>
      <c r="BM229" s="60">
        <f t="shared" si="110"/>
        <v>0.0020601851851851927</v>
      </c>
      <c r="BN229" s="207" t="s">
        <v>1060</v>
      </c>
      <c r="BO229" s="207" t="s">
        <v>812</v>
      </c>
      <c r="BP229" s="215" t="s">
        <v>458</v>
      </c>
      <c r="BQ229" s="44" t="s">
        <v>1059</v>
      </c>
      <c r="BR229" s="44" t="s">
        <v>1059</v>
      </c>
      <c r="BS229" s="44" t="s">
        <v>102</v>
      </c>
      <c r="BT229" s="44" t="s">
        <v>63</v>
      </c>
      <c r="BU229" s="44" t="s">
        <v>63</v>
      </c>
      <c r="BV229" s="44" t="s">
        <v>63</v>
      </c>
      <c r="BW229" s="44" t="s">
        <v>63</v>
      </c>
      <c r="BX229" s="44"/>
      <c r="BY229" s="53"/>
      <c r="BZ229" s="44"/>
      <c r="CA229" s="45"/>
      <c r="CB229" s="44" t="s">
        <v>102</v>
      </c>
      <c r="CC229" s="44" t="s">
        <v>63</v>
      </c>
      <c r="CD229" s="44" t="s">
        <v>63</v>
      </c>
      <c r="CE229" s="44" t="s">
        <v>63</v>
      </c>
      <c r="CF229" s="44" t="s">
        <v>63</v>
      </c>
      <c r="CG229" s="44" t="s">
        <v>63</v>
      </c>
      <c r="CH229" s="62"/>
      <c r="CL229" s="47">
        <v>20</v>
      </c>
      <c r="CM229" s="47">
        <v>40</v>
      </c>
      <c r="CN229" s="47">
        <v>3</v>
      </c>
      <c r="CO229" s="47">
        <v>35</v>
      </c>
    </row>
    <row r="230" spans="1:93" ht="13.5">
      <c r="A230" s="48">
        <v>10</v>
      </c>
      <c r="B230" s="45">
        <v>13</v>
      </c>
      <c r="C230" s="50" t="s">
        <v>74</v>
      </c>
      <c r="D230" s="51"/>
      <c r="E230" s="224" t="s">
        <v>60</v>
      </c>
      <c r="F230" s="51"/>
      <c r="G230" s="51"/>
      <c r="H230" s="52">
        <f t="shared" si="121"/>
      </c>
      <c r="I230" s="51"/>
      <c r="J230" s="231" t="s">
        <v>60</v>
      </c>
      <c r="K230" s="51"/>
      <c r="L230" s="51" t="s">
        <v>60</v>
      </c>
      <c r="M230" s="90">
        <v>0.8284722222222222</v>
      </c>
      <c r="N230" s="240" t="s">
        <v>368</v>
      </c>
      <c r="O230" s="90">
        <v>0.9326388888888889</v>
      </c>
      <c r="P230" s="90">
        <f t="shared" si="91"/>
        <v>0.10416666666666674</v>
      </c>
      <c r="Q230" s="51">
        <f t="shared" si="122"/>
        <v>0.8284722222222222</v>
      </c>
      <c r="R230" s="224" t="s">
        <v>368</v>
      </c>
      <c r="S230" s="51">
        <f t="shared" si="93"/>
        <v>0.9326388888888889</v>
      </c>
      <c r="T230" s="51">
        <f t="shared" si="94"/>
        <v>0.10416666666666674</v>
      </c>
      <c r="U230" s="51">
        <f>M230</f>
        <v>0.8284722222222222</v>
      </c>
      <c r="V230" s="224" t="s">
        <v>368</v>
      </c>
      <c r="W230" s="51">
        <f>O230</f>
        <v>0.9326388888888889</v>
      </c>
      <c r="X230" s="51">
        <f t="shared" si="97"/>
        <v>0.10416666666666674</v>
      </c>
      <c r="Y230" s="53">
        <f t="shared" si="98"/>
        <v>0.8284722222222222</v>
      </c>
      <c r="Z230" s="53">
        <f t="shared" si="111"/>
        <v>0.9326388888888889</v>
      </c>
      <c r="AA230" s="53">
        <f t="shared" si="99"/>
        <v>0.10416666666666674</v>
      </c>
      <c r="AB230" s="53">
        <f t="shared" si="100"/>
        <v>0.9430555555555555</v>
      </c>
      <c r="AC230" s="53">
        <f t="shared" si="101"/>
        <v>1.057638888888889</v>
      </c>
      <c r="AD230" s="54">
        <f t="shared" si="102"/>
        <v>0.11458333333333348</v>
      </c>
      <c r="AE230" s="64" t="s">
        <v>1062</v>
      </c>
      <c r="AF230" s="51" t="s">
        <v>1062</v>
      </c>
      <c r="AG230" s="56" t="str">
        <f t="shared" si="114"/>
        <v>-</v>
      </c>
      <c r="AH230" s="136">
        <f t="shared" si="103"/>
        <v>0</v>
      </c>
      <c r="AI230" s="51" t="s">
        <v>1062</v>
      </c>
      <c r="AJ230" s="51" t="s">
        <v>1062</v>
      </c>
      <c r="AK230" s="56" t="str">
        <f t="shared" si="115"/>
        <v>-</v>
      </c>
      <c r="AL230" s="136">
        <f t="shared" si="104"/>
        <v>0</v>
      </c>
      <c r="AM230" s="51">
        <v>0.8284722222222222</v>
      </c>
      <c r="AN230" s="51">
        <v>0.9326388888888889</v>
      </c>
      <c r="AO230" s="56">
        <f t="shared" si="116"/>
        <v>0.10416666666666674</v>
      </c>
      <c r="AP230" s="51">
        <v>0.8312499999999999</v>
      </c>
      <c r="AQ230" s="51">
        <v>0.9326388888888889</v>
      </c>
      <c r="AR230" s="56">
        <f t="shared" si="117"/>
        <v>0.10138888888888897</v>
      </c>
      <c r="AS230" s="51">
        <v>0.8284722222222222</v>
      </c>
      <c r="AT230" s="51">
        <v>0.9326388888888889</v>
      </c>
      <c r="AU230" s="56">
        <f t="shared" si="120"/>
        <v>0.10416666666666674</v>
      </c>
      <c r="AV230" s="51"/>
      <c r="AW230" s="51"/>
      <c r="AX230" s="56">
        <f t="shared" si="118"/>
      </c>
      <c r="AY230" s="51">
        <v>0.8263888888888888</v>
      </c>
      <c r="AZ230" s="51">
        <v>0.9340277777777778</v>
      </c>
      <c r="BA230" s="56">
        <f t="shared" si="119"/>
        <v>0.10763888888888895</v>
      </c>
      <c r="BB230" s="51" t="s">
        <v>1011</v>
      </c>
      <c r="BC230" s="51" t="s">
        <v>1011</v>
      </c>
      <c r="BD230" s="56" t="str">
        <f t="shared" si="112"/>
        <v>-</v>
      </c>
      <c r="BE230" s="136">
        <f t="shared" si="108"/>
        <v>0</v>
      </c>
      <c r="BF230" s="51" t="s">
        <v>1011</v>
      </c>
      <c r="BG230" s="51" t="s">
        <v>1011</v>
      </c>
      <c r="BH230" s="56" t="str">
        <f t="shared" si="113"/>
        <v>-</v>
      </c>
      <c r="BI230" s="136">
        <f t="shared" si="109"/>
        <v>0</v>
      </c>
      <c r="BJ230" s="58">
        <v>9</v>
      </c>
      <c r="BK230" s="59">
        <v>0.07627314814814816</v>
      </c>
      <c r="BL230" s="59">
        <v>0.07803240740740741</v>
      </c>
      <c r="BM230" s="60">
        <f t="shared" si="110"/>
        <v>0.001759259259259252</v>
      </c>
      <c r="BN230" s="207" t="s">
        <v>1063</v>
      </c>
      <c r="BO230" s="207" t="s">
        <v>1064</v>
      </c>
      <c r="BP230" s="215" t="s">
        <v>458</v>
      </c>
      <c r="BQ230" s="44" t="s">
        <v>1061</v>
      </c>
      <c r="BR230" s="44" t="s">
        <v>1061</v>
      </c>
      <c r="BS230" s="44" t="s">
        <v>102</v>
      </c>
      <c r="BT230" s="44" t="s">
        <v>63</v>
      </c>
      <c r="BU230" s="44" t="s">
        <v>63</v>
      </c>
      <c r="BV230" s="44" t="s">
        <v>63</v>
      </c>
      <c r="BW230" s="44" t="s">
        <v>63</v>
      </c>
      <c r="BX230" s="44"/>
      <c r="BY230" s="53"/>
      <c r="BZ230" s="44"/>
      <c r="CA230" s="45"/>
      <c r="CB230" s="44" t="s">
        <v>62</v>
      </c>
      <c r="CC230" s="44" t="s">
        <v>63</v>
      </c>
      <c r="CD230" s="44" t="s">
        <v>63</v>
      </c>
      <c r="CE230" s="44" t="s">
        <v>63</v>
      </c>
      <c r="CF230" s="44" t="s">
        <v>63</v>
      </c>
      <c r="CG230" s="44" t="s">
        <v>63</v>
      </c>
      <c r="CH230" s="62" t="s">
        <v>1065</v>
      </c>
      <c r="CI230" s="65">
        <v>0.9222222222222222</v>
      </c>
      <c r="CL230" s="47">
        <v>20</v>
      </c>
      <c r="CM230" s="47">
        <v>45</v>
      </c>
      <c r="CN230" s="47">
        <v>3</v>
      </c>
      <c r="CO230" s="47">
        <v>29</v>
      </c>
    </row>
    <row r="231" spans="1:93" ht="13.5">
      <c r="A231" s="48">
        <v>10</v>
      </c>
      <c r="B231" s="45">
        <v>14</v>
      </c>
      <c r="C231" s="50" t="s">
        <v>78</v>
      </c>
      <c r="D231" s="51">
        <v>0.8402777777777778</v>
      </c>
      <c r="E231" s="224" t="s">
        <v>369</v>
      </c>
      <c r="F231" s="51">
        <v>0.9236111111111112</v>
      </c>
      <c r="G231" s="51" t="s">
        <v>347</v>
      </c>
      <c r="H231" s="52">
        <f t="shared" si="121"/>
        <v>117.6</v>
      </c>
      <c r="I231" s="51"/>
      <c r="J231" s="231" t="s">
        <v>60</v>
      </c>
      <c r="K231" s="51"/>
      <c r="L231" s="51" t="s">
        <v>60</v>
      </c>
      <c r="M231" s="90">
        <v>0.8381944444444445</v>
      </c>
      <c r="N231" s="240" t="s">
        <v>369</v>
      </c>
      <c r="O231" s="90">
        <v>0.9222222222222222</v>
      </c>
      <c r="P231" s="90">
        <f t="shared" si="91"/>
        <v>0.0840277777777777</v>
      </c>
      <c r="Q231" s="51">
        <f t="shared" si="122"/>
        <v>0.8381944444444445</v>
      </c>
      <c r="R231" s="224" t="s">
        <v>369</v>
      </c>
      <c r="S231" s="51">
        <f t="shared" si="93"/>
        <v>0.9222222222222222</v>
      </c>
      <c r="T231" s="51">
        <f t="shared" si="94"/>
        <v>0.0840277777777777</v>
      </c>
      <c r="U231" s="51">
        <f>M231</f>
        <v>0.8381944444444445</v>
      </c>
      <c r="V231" s="224" t="s">
        <v>369</v>
      </c>
      <c r="W231" s="51">
        <f>O231</f>
        <v>0.9222222222222222</v>
      </c>
      <c r="X231" s="51">
        <f t="shared" si="97"/>
        <v>0.0840277777777777</v>
      </c>
      <c r="Y231" s="53">
        <f t="shared" si="98"/>
        <v>0.8381944444444445</v>
      </c>
      <c r="Z231" s="53">
        <v>0.9236111111111112</v>
      </c>
      <c r="AA231" s="53">
        <f t="shared" si="99"/>
        <v>0.0854166666666667</v>
      </c>
      <c r="AB231" s="53">
        <f t="shared" si="100"/>
        <v>0.9527777777777778</v>
      </c>
      <c r="AC231" s="53">
        <f t="shared" si="101"/>
        <v>1.0486111111111112</v>
      </c>
      <c r="AD231" s="54">
        <f t="shared" si="102"/>
        <v>0.09583333333333333</v>
      </c>
      <c r="AE231" s="64"/>
      <c r="AF231" s="51"/>
      <c r="AG231" s="56">
        <f t="shared" si="114"/>
      </c>
      <c r="AH231" s="136">
        <f t="shared" si="103"/>
        <v>2</v>
      </c>
      <c r="AI231" s="51"/>
      <c r="AJ231" s="51"/>
      <c r="AK231" s="56">
        <f t="shared" si="115"/>
      </c>
      <c r="AL231" s="136">
        <f t="shared" si="104"/>
        <v>2</v>
      </c>
      <c r="AM231" s="51"/>
      <c r="AN231" s="51"/>
      <c r="AO231" s="56">
        <f t="shared" si="116"/>
      </c>
      <c r="AP231" s="51"/>
      <c r="AQ231" s="51"/>
      <c r="AR231" s="56">
        <f t="shared" si="117"/>
      </c>
      <c r="AS231" s="51"/>
      <c r="AT231" s="51"/>
      <c r="AU231" s="56">
        <f t="shared" si="120"/>
      </c>
      <c r="AV231" s="51"/>
      <c r="AW231" s="51"/>
      <c r="AX231" s="56">
        <f t="shared" si="118"/>
      </c>
      <c r="AY231" s="51"/>
      <c r="AZ231" s="51"/>
      <c r="BA231" s="56">
        <f t="shared" si="119"/>
      </c>
      <c r="BB231" s="51" t="s">
        <v>1011</v>
      </c>
      <c r="BC231" s="51" t="s">
        <v>1011</v>
      </c>
      <c r="BD231" s="56" t="str">
        <f t="shared" si="112"/>
        <v>-</v>
      </c>
      <c r="BE231" s="136">
        <f t="shared" si="108"/>
        <v>0</v>
      </c>
      <c r="BF231" s="51" t="s">
        <v>1011</v>
      </c>
      <c r="BG231" s="51" t="s">
        <v>1011</v>
      </c>
      <c r="BH231" s="56" t="str">
        <f t="shared" si="113"/>
        <v>-</v>
      </c>
      <c r="BI231" s="136">
        <f t="shared" si="109"/>
        <v>0</v>
      </c>
      <c r="BJ231" s="58"/>
      <c r="BK231" s="59"/>
      <c r="BL231" s="59"/>
      <c r="BM231" s="60">
        <f t="shared" si="110"/>
      </c>
      <c r="BN231" s="207"/>
      <c r="BO231" s="207"/>
      <c r="BP231" s="215"/>
      <c r="BQ231" s="44" t="s">
        <v>465</v>
      </c>
      <c r="BR231" s="44" t="s">
        <v>465</v>
      </c>
      <c r="BS231" s="44" t="s">
        <v>98</v>
      </c>
      <c r="BT231" s="44"/>
      <c r="BU231" s="44"/>
      <c r="BV231" s="44"/>
      <c r="BW231" s="44"/>
      <c r="BX231" s="44"/>
      <c r="BY231" s="53"/>
      <c r="BZ231" s="44"/>
      <c r="CA231" s="45"/>
      <c r="CB231" s="44"/>
      <c r="CC231" s="44"/>
      <c r="CD231" s="44"/>
      <c r="CE231" s="44"/>
      <c r="CF231" s="44"/>
      <c r="CG231" s="44"/>
      <c r="CH231" s="62" t="s">
        <v>1066</v>
      </c>
      <c r="CL231" s="47">
        <v>20</v>
      </c>
      <c r="CM231" s="47">
        <v>50</v>
      </c>
      <c r="CN231" s="47">
        <v>3</v>
      </c>
      <c r="CO231" s="47">
        <v>24</v>
      </c>
    </row>
    <row r="232" spans="1:93" ht="13.5">
      <c r="A232" s="48">
        <v>10</v>
      </c>
      <c r="B232" s="45">
        <v>15</v>
      </c>
      <c r="C232" s="50" t="s">
        <v>83</v>
      </c>
      <c r="D232" s="51">
        <v>0.8472222222222222</v>
      </c>
      <c r="E232" s="224" t="s">
        <v>370</v>
      </c>
      <c r="F232" s="51">
        <v>0.9097222222222222</v>
      </c>
      <c r="G232" s="51" t="s">
        <v>249</v>
      </c>
      <c r="H232" s="52">
        <f t="shared" si="121"/>
        <v>88.2</v>
      </c>
      <c r="I232" s="51"/>
      <c r="J232" s="231" t="s">
        <v>60</v>
      </c>
      <c r="K232" s="51"/>
      <c r="L232" s="51" t="s">
        <v>60</v>
      </c>
      <c r="M232" s="90">
        <v>0.8506944444444445</v>
      </c>
      <c r="N232" s="240"/>
      <c r="O232" s="90">
        <v>0.9097222222222222</v>
      </c>
      <c r="P232" s="90">
        <f t="shared" si="91"/>
        <v>0.05902777777777768</v>
      </c>
      <c r="Q232" s="51"/>
      <c r="R232" s="224"/>
      <c r="S232" s="51"/>
      <c r="T232" s="51"/>
      <c r="U232" s="51"/>
      <c r="V232" s="224"/>
      <c r="W232" s="51"/>
      <c r="X232" s="51"/>
      <c r="Y232" s="53">
        <f t="shared" si="98"/>
        <v>0.8472222222222222</v>
      </c>
      <c r="Z232" s="53">
        <f t="shared" si="111"/>
        <v>0.9097222222222222</v>
      </c>
      <c r="AA232" s="53">
        <f t="shared" si="99"/>
        <v>0.0625</v>
      </c>
      <c r="AB232" s="53">
        <f t="shared" si="100"/>
        <v>0.9618055555555556</v>
      </c>
      <c r="AC232" s="53">
        <f t="shared" si="101"/>
        <v>1.0347222222222223</v>
      </c>
      <c r="AD232" s="54">
        <f t="shared" si="102"/>
        <v>0.07291666666666674</v>
      </c>
      <c r="AE232" s="64"/>
      <c r="AF232" s="51"/>
      <c r="AG232" s="56">
        <f t="shared" si="114"/>
      </c>
      <c r="AH232" s="136">
        <f t="shared" si="103"/>
        <v>1.5</v>
      </c>
      <c r="AI232" s="51"/>
      <c r="AJ232" s="51"/>
      <c r="AK232" s="56">
        <f t="shared" si="115"/>
      </c>
      <c r="AL232" s="136">
        <f t="shared" si="104"/>
        <v>1.5</v>
      </c>
      <c r="AM232" s="51"/>
      <c r="AN232" s="51"/>
      <c r="AO232" s="56">
        <f t="shared" si="116"/>
      </c>
      <c r="AP232" s="51"/>
      <c r="AQ232" s="51"/>
      <c r="AR232" s="56">
        <f t="shared" si="117"/>
      </c>
      <c r="AS232" s="51"/>
      <c r="AT232" s="51"/>
      <c r="AU232" s="56">
        <f t="shared" si="120"/>
      </c>
      <c r="AV232" s="51"/>
      <c r="AW232" s="51"/>
      <c r="AX232" s="56">
        <f t="shared" si="118"/>
      </c>
      <c r="AY232" s="51"/>
      <c r="AZ232" s="51"/>
      <c r="BA232" s="56">
        <f t="shared" si="119"/>
      </c>
      <c r="BB232" s="51" t="s">
        <v>1011</v>
      </c>
      <c r="BC232" s="51" t="s">
        <v>1011</v>
      </c>
      <c r="BD232" s="56" t="str">
        <f t="shared" si="112"/>
        <v>-</v>
      </c>
      <c r="BE232" s="136">
        <f t="shared" si="108"/>
        <v>0</v>
      </c>
      <c r="BF232" s="51" t="s">
        <v>1011</v>
      </c>
      <c r="BG232" s="51" t="s">
        <v>1011</v>
      </c>
      <c r="BH232" s="56" t="str">
        <f t="shared" si="113"/>
        <v>-</v>
      </c>
      <c r="BI232" s="136">
        <f t="shared" si="109"/>
        <v>0</v>
      </c>
      <c r="BJ232" s="58"/>
      <c r="BK232" s="59"/>
      <c r="BL232" s="59"/>
      <c r="BM232" s="60">
        <f t="shared" si="110"/>
      </c>
      <c r="BN232" s="207"/>
      <c r="BO232" s="207"/>
      <c r="BP232" s="215"/>
      <c r="BQ232" s="44" t="s">
        <v>465</v>
      </c>
      <c r="BR232" s="44" t="s">
        <v>465</v>
      </c>
      <c r="BS232" s="44" t="s">
        <v>98</v>
      </c>
      <c r="BT232" s="44"/>
      <c r="BU232" s="44"/>
      <c r="BV232" s="44"/>
      <c r="BW232" s="44"/>
      <c r="BX232" s="44"/>
      <c r="BY232" s="53"/>
      <c r="BZ232" s="44"/>
      <c r="CA232" s="45"/>
      <c r="CB232" s="44"/>
      <c r="CC232" s="44"/>
      <c r="CD232" s="44"/>
      <c r="CE232" s="44"/>
      <c r="CF232" s="44"/>
      <c r="CG232" s="44"/>
      <c r="CH232" s="62" t="s">
        <v>1066</v>
      </c>
      <c r="CL232" s="47">
        <v>20</v>
      </c>
      <c r="CM232" s="47">
        <v>55</v>
      </c>
      <c r="CN232" s="47">
        <v>3</v>
      </c>
      <c r="CO232" s="47">
        <v>19</v>
      </c>
    </row>
    <row r="233" spans="1:93" ht="13.5">
      <c r="A233" s="48">
        <v>10</v>
      </c>
      <c r="B233" s="45">
        <v>16</v>
      </c>
      <c r="C233" s="50" t="s">
        <v>87</v>
      </c>
      <c r="D233" s="51"/>
      <c r="E233" s="224" t="s">
        <v>60</v>
      </c>
      <c r="F233" s="51"/>
      <c r="G233" s="51"/>
      <c r="H233" s="52">
        <f t="shared" si="121"/>
      </c>
      <c r="I233" s="51"/>
      <c r="J233" s="231" t="s">
        <v>60</v>
      </c>
      <c r="K233" s="51"/>
      <c r="L233" s="51" t="s">
        <v>60</v>
      </c>
      <c r="M233" s="90"/>
      <c r="N233" s="240"/>
      <c r="O233" s="90"/>
      <c r="P233" s="90"/>
      <c r="Q233" s="51"/>
      <c r="R233" s="224"/>
      <c r="S233" s="51"/>
      <c r="T233" s="51"/>
      <c r="U233" s="51"/>
      <c r="V233" s="224"/>
      <c r="W233" s="51"/>
      <c r="X233" s="51"/>
      <c r="Y233" s="53"/>
      <c r="Z233" s="53"/>
      <c r="AA233" s="53"/>
      <c r="AB233" s="53"/>
      <c r="AC233" s="53"/>
      <c r="AD233" s="54"/>
      <c r="AE233" s="64"/>
      <c r="AF233" s="51"/>
      <c r="AG233" s="56">
        <f t="shared" si="114"/>
      </c>
      <c r="AH233" s="136">
        <f t="shared" si="103"/>
        <v>0</v>
      </c>
      <c r="AI233" s="51"/>
      <c r="AJ233" s="51"/>
      <c r="AK233" s="56">
        <f t="shared" si="115"/>
      </c>
      <c r="AL233" s="136">
        <f t="shared" si="104"/>
        <v>0</v>
      </c>
      <c r="AM233" s="51"/>
      <c r="AN233" s="51"/>
      <c r="AO233" s="56">
        <f t="shared" si="116"/>
      </c>
      <c r="AP233" s="51"/>
      <c r="AQ233" s="51"/>
      <c r="AR233" s="56">
        <f t="shared" si="117"/>
      </c>
      <c r="AS233" s="51"/>
      <c r="AT233" s="51"/>
      <c r="AU233" s="56">
        <f t="shared" si="120"/>
      </c>
      <c r="AV233" s="51"/>
      <c r="AW233" s="51"/>
      <c r="AX233" s="56">
        <f t="shared" si="118"/>
      </c>
      <c r="AY233" s="51"/>
      <c r="AZ233" s="51"/>
      <c r="BA233" s="56">
        <f t="shared" si="119"/>
      </c>
      <c r="BB233" s="51"/>
      <c r="BC233" s="51"/>
      <c r="BD233" s="56">
        <f t="shared" si="112"/>
      </c>
      <c r="BE233" s="136">
        <f t="shared" si="108"/>
        <v>0</v>
      </c>
      <c r="BF233" s="51"/>
      <c r="BG233" s="51"/>
      <c r="BH233" s="56">
        <f t="shared" si="113"/>
      </c>
      <c r="BI233" s="136">
        <f t="shared" si="109"/>
        <v>0</v>
      </c>
      <c r="BJ233" s="58"/>
      <c r="BK233" s="59"/>
      <c r="BL233" s="59"/>
      <c r="BM233" s="60">
        <f t="shared" si="110"/>
      </c>
      <c r="BN233" s="207"/>
      <c r="BO233" s="207"/>
      <c r="BP233" s="215"/>
      <c r="BQ233" s="44"/>
      <c r="BR233" s="44"/>
      <c r="BS233" s="44"/>
      <c r="BT233" s="44"/>
      <c r="BU233" s="44"/>
      <c r="BV233" s="44"/>
      <c r="BW233" s="44"/>
      <c r="BX233" s="44"/>
      <c r="BY233" s="53"/>
      <c r="BZ233" s="44"/>
      <c r="CA233" s="45"/>
      <c r="CB233" s="44"/>
      <c r="CC233" s="44"/>
      <c r="CD233" s="44"/>
      <c r="CE233" s="44"/>
      <c r="CF233" s="44"/>
      <c r="CG233" s="44"/>
      <c r="CH233" s="62"/>
      <c r="CL233" s="47">
        <v>21</v>
      </c>
      <c r="CM233" s="47">
        <v>1</v>
      </c>
      <c r="CN233" s="47">
        <v>3</v>
      </c>
      <c r="CO233" s="47">
        <v>12</v>
      </c>
    </row>
    <row r="234" spans="1:93" ht="13.5">
      <c r="A234" s="48">
        <v>10</v>
      </c>
      <c r="B234" s="45">
        <v>17</v>
      </c>
      <c r="C234" s="50" t="s">
        <v>90</v>
      </c>
      <c r="D234" s="51"/>
      <c r="E234" s="224" t="s">
        <v>60</v>
      </c>
      <c r="F234" s="51"/>
      <c r="G234" s="51"/>
      <c r="H234" s="52">
        <f t="shared" si="121"/>
      </c>
      <c r="I234" s="51"/>
      <c r="J234" s="231" t="s">
        <v>60</v>
      </c>
      <c r="K234" s="51"/>
      <c r="L234" s="51" t="s">
        <v>60</v>
      </c>
      <c r="M234" s="90"/>
      <c r="N234" s="240"/>
      <c r="O234" s="90"/>
      <c r="P234" s="90"/>
      <c r="Q234" s="51"/>
      <c r="R234" s="224"/>
      <c r="S234" s="51"/>
      <c r="T234" s="51"/>
      <c r="U234" s="51"/>
      <c r="V234" s="224"/>
      <c r="W234" s="51"/>
      <c r="X234" s="51"/>
      <c r="Y234" s="53"/>
      <c r="Z234" s="53"/>
      <c r="AA234" s="53"/>
      <c r="AB234" s="53"/>
      <c r="AC234" s="53"/>
      <c r="AD234" s="54"/>
      <c r="AE234" s="64"/>
      <c r="AF234" s="51"/>
      <c r="AG234" s="56">
        <f t="shared" si="114"/>
      </c>
      <c r="AH234" s="136">
        <f t="shared" si="103"/>
        <v>0</v>
      </c>
      <c r="AI234" s="51"/>
      <c r="AJ234" s="51"/>
      <c r="AK234" s="56">
        <f t="shared" si="115"/>
      </c>
      <c r="AL234" s="136">
        <f t="shared" si="104"/>
        <v>0</v>
      </c>
      <c r="AM234" s="51"/>
      <c r="AN234" s="51"/>
      <c r="AO234" s="56">
        <f t="shared" si="116"/>
      </c>
      <c r="AP234" s="51"/>
      <c r="AQ234" s="51"/>
      <c r="AR234" s="56">
        <f t="shared" si="117"/>
      </c>
      <c r="AS234" s="51"/>
      <c r="AT234" s="51"/>
      <c r="AU234" s="56">
        <f t="shared" si="120"/>
      </c>
      <c r="AV234" s="51"/>
      <c r="AW234" s="51"/>
      <c r="AX234" s="56">
        <f t="shared" si="118"/>
      </c>
      <c r="AY234" s="51"/>
      <c r="AZ234" s="51"/>
      <c r="BA234" s="56">
        <f t="shared" si="119"/>
      </c>
      <c r="BB234" s="51"/>
      <c r="BC234" s="51"/>
      <c r="BD234" s="56">
        <f t="shared" si="112"/>
      </c>
      <c r="BE234" s="136">
        <f t="shared" si="108"/>
        <v>0</v>
      </c>
      <c r="BF234" s="51"/>
      <c r="BG234" s="51"/>
      <c r="BH234" s="56">
        <f t="shared" si="113"/>
      </c>
      <c r="BI234" s="136">
        <f t="shared" si="109"/>
        <v>0</v>
      </c>
      <c r="BJ234" s="58"/>
      <c r="BK234" s="59"/>
      <c r="BL234" s="59"/>
      <c r="BM234" s="60">
        <f t="shared" si="110"/>
      </c>
      <c r="BN234" s="207"/>
      <c r="BO234" s="207"/>
      <c r="BP234" s="215"/>
      <c r="BQ234" s="44"/>
      <c r="BR234" s="44"/>
      <c r="BS234" s="44"/>
      <c r="BT234" s="44"/>
      <c r="BU234" s="44"/>
      <c r="BV234" s="44"/>
      <c r="BW234" s="44"/>
      <c r="BX234" s="44"/>
      <c r="BY234" s="53"/>
      <c r="BZ234" s="44"/>
      <c r="CA234" s="45"/>
      <c r="CB234" s="44"/>
      <c r="CC234" s="44"/>
      <c r="CD234" s="44"/>
      <c r="CE234" s="44"/>
      <c r="CF234" s="44"/>
      <c r="CG234" s="44"/>
      <c r="CH234" s="62"/>
      <c r="CL234" s="47">
        <v>21</v>
      </c>
      <c r="CM234" s="47">
        <v>5</v>
      </c>
      <c r="CN234" s="47">
        <v>3</v>
      </c>
      <c r="CO234" s="47">
        <v>8</v>
      </c>
    </row>
    <row r="235" spans="1:93" ht="13.5">
      <c r="A235" s="48">
        <v>10</v>
      </c>
      <c r="B235" s="45">
        <v>18</v>
      </c>
      <c r="C235" s="50" t="s">
        <v>57</v>
      </c>
      <c r="D235" s="51"/>
      <c r="E235" s="224" t="s">
        <v>60</v>
      </c>
      <c r="F235" s="51"/>
      <c r="G235" s="51"/>
      <c r="H235" s="52">
        <f t="shared" si="121"/>
      </c>
      <c r="I235" s="51"/>
      <c r="J235" s="231" t="s">
        <v>60</v>
      </c>
      <c r="K235" s="51"/>
      <c r="L235" s="51" t="s">
        <v>60</v>
      </c>
      <c r="M235" s="90"/>
      <c r="N235" s="240"/>
      <c r="O235" s="90"/>
      <c r="P235" s="90"/>
      <c r="Q235" s="51"/>
      <c r="R235" s="224"/>
      <c r="S235" s="51"/>
      <c r="T235" s="51"/>
      <c r="U235" s="51"/>
      <c r="V235" s="224"/>
      <c r="W235" s="51"/>
      <c r="X235" s="51"/>
      <c r="Y235" s="53"/>
      <c r="Z235" s="53"/>
      <c r="AA235" s="53"/>
      <c r="AB235" s="53"/>
      <c r="AC235" s="53"/>
      <c r="AD235" s="54"/>
      <c r="AE235" s="64"/>
      <c r="AF235" s="51"/>
      <c r="AG235" s="56">
        <f t="shared" si="114"/>
      </c>
      <c r="AH235" s="136">
        <f t="shared" si="103"/>
        <v>0</v>
      </c>
      <c r="AI235" s="51"/>
      <c r="AJ235" s="51"/>
      <c r="AK235" s="56">
        <f t="shared" si="115"/>
      </c>
      <c r="AL235" s="136">
        <f t="shared" si="104"/>
        <v>0</v>
      </c>
      <c r="AM235" s="51"/>
      <c r="AN235" s="51"/>
      <c r="AO235" s="56">
        <f t="shared" si="116"/>
      </c>
      <c r="AP235" s="51"/>
      <c r="AQ235" s="51"/>
      <c r="AR235" s="56">
        <f t="shared" si="117"/>
      </c>
      <c r="AS235" s="51"/>
      <c r="AT235" s="51"/>
      <c r="AU235" s="56">
        <f t="shared" si="120"/>
      </c>
      <c r="AV235" s="51"/>
      <c r="AW235" s="51"/>
      <c r="AX235" s="56">
        <f t="shared" si="118"/>
      </c>
      <c r="AY235" s="51"/>
      <c r="AZ235" s="51"/>
      <c r="BA235" s="56">
        <f t="shared" si="119"/>
      </c>
      <c r="BB235" s="51"/>
      <c r="BC235" s="51"/>
      <c r="BD235" s="56">
        <f t="shared" si="112"/>
      </c>
      <c r="BE235" s="136">
        <f t="shared" si="108"/>
        <v>0</v>
      </c>
      <c r="BF235" s="51"/>
      <c r="BG235" s="51"/>
      <c r="BH235" s="56">
        <f t="shared" si="113"/>
      </c>
      <c r="BI235" s="136">
        <f t="shared" si="109"/>
        <v>0</v>
      </c>
      <c r="BJ235" s="58"/>
      <c r="BK235" s="59"/>
      <c r="BL235" s="59"/>
      <c r="BM235" s="60">
        <f t="shared" si="110"/>
      </c>
      <c r="BN235" s="207"/>
      <c r="BO235" s="207"/>
      <c r="BP235" s="215"/>
      <c r="BQ235" s="44"/>
      <c r="BR235" s="44"/>
      <c r="BS235" s="44"/>
      <c r="BT235" s="44"/>
      <c r="BU235" s="44"/>
      <c r="BV235" s="44"/>
      <c r="BW235" s="44"/>
      <c r="BX235" s="44"/>
      <c r="BY235" s="53"/>
      <c r="BZ235" s="44"/>
      <c r="CA235" s="45"/>
      <c r="CB235" s="44"/>
      <c r="CC235" s="44"/>
      <c r="CD235" s="44"/>
      <c r="CE235" s="44"/>
      <c r="CF235" s="44"/>
      <c r="CG235" s="44"/>
      <c r="CH235" s="62"/>
      <c r="CL235" s="47">
        <v>21</v>
      </c>
      <c r="CM235" s="47">
        <v>11</v>
      </c>
      <c r="CN235" s="47">
        <v>3</v>
      </c>
      <c r="CO235" s="47">
        <v>2</v>
      </c>
    </row>
    <row r="236" spans="1:93" ht="13.5">
      <c r="A236" s="48">
        <v>10</v>
      </c>
      <c r="B236" s="45">
        <v>19</v>
      </c>
      <c r="C236" s="50" t="s">
        <v>67</v>
      </c>
      <c r="D236" s="51"/>
      <c r="E236" s="224" t="s">
        <v>60</v>
      </c>
      <c r="F236" s="51"/>
      <c r="G236" s="51"/>
      <c r="H236" s="52">
        <f t="shared" si="121"/>
      </c>
      <c r="I236" s="51"/>
      <c r="J236" s="231" t="s">
        <v>60</v>
      </c>
      <c r="K236" s="51"/>
      <c r="L236" s="51" t="s">
        <v>60</v>
      </c>
      <c r="M236" s="90"/>
      <c r="N236" s="240"/>
      <c r="O236" s="90"/>
      <c r="P236" s="90"/>
      <c r="Q236" s="51"/>
      <c r="R236" s="224"/>
      <c r="S236" s="51"/>
      <c r="T236" s="51"/>
      <c r="U236" s="51"/>
      <c r="V236" s="224"/>
      <c r="W236" s="51"/>
      <c r="X236" s="51"/>
      <c r="Y236" s="53"/>
      <c r="Z236" s="53"/>
      <c r="AA236" s="53"/>
      <c r="AB236" s="53"/>
      <c r="AC236" s="53"/>
      <c r="AD236" s="54"/>
      <c r="AE236" s="64"/>
      <c r="AF236" s="51"/>
      <c r="AG236" s="56">
        <f t="shared" si="114"/>
      </c>
      <c r="AH236" s="136">
        <f t="shared" si="103"/>
        <v>0</v>
      </c>
      <c r="AI236" s="51"/>
      <c r="AJ236" s="51"/>
      <c r="AK236" s="56">
        <f t="shared" si="115"/>
      </c>
      <c r="AL236" s="136">
        <f t="shared" si="104"/>
        <v>0</v>
      </c>
      <c r="AM236" s="51"/>
      <c r="AN236" s="51"/>
      <c r="AO236" s="56">
        <f t="shared" si="116"/>
      </c>
      <c r="AP236" s="51"/>
      <c r="AQ236" s="51"/>
      <c r="AR236" s="56">
        <f t="shared" si="117"/>
      </c>
      <c r="AS236" s="51"/>
      <c r="AT236" s="51"/>
      <c r="AU236" s="56">
        <f t="shared" si="120"/>
      </c>
      <c r="AV236" s="51"/>
      <c r="AW236" s="51"/>
      <c r="AX236" s="56">
        <f t="shared" si="118"/>
      </c>
      <c r="AY236" s="51"/>
      <c r="AZ236" s="51"/>
      <c r="BA236" s="56">
        <f t="shared" si="119"/>
      </c>
      <c r="BB236" s="51"/>
      <c r="BC236" s="51"/>
      <c r="BD236" s="56">
        <f t="shared" si="112"/>
      </c>
      <c r="BE236" s="136">
        <f t="shared" si="108"/>
        <v>0</v>
      </c>
      <c r="BF236" s="51"/>
      <c r="BG236" s="51"/>
      <c r="BH236" s="56">
        <f t="shared" si="113"/>
      </c>
      <c r="BI236" s="136">
        <f t="shared" si="109"/>
        <v>0</v>
      </c>
      <c r="BJ236" s="58"/>
      <c r="BK236" s="59"/>
      <c r="BL236" s="59"/>
      <c r="BM236" s="60">
        <f t="shared" si="110"/>
      </c>
      <c r="BN236" s="207"/>
      <c r="BO236" s="207"/>
      <c r="BP236" s="215"/>
      <c r="BQ236" s="44"/>
      <c r="BR236" s="44"/>
      <c r="BS236" s="44"/>
      <c r="BT236" s="44"/>
      <c r="BU236" s="44"/>
      <c r="BV236" s="44"/>
      <c r="BW236" s="44"/>
      <c r="BX236" s="44"/>
      <c r="BY236" s="53"/>
      <c r="BZ236" s="44"/>
      <c r="CA236" s="45"/>
      <c r="CB236" s="44"/>
      <c r="CC236" s="44"/>
      <c r="CD236" s="44"/>
      <c r="CE236" s="44"/>
      <c r="CF236" s="44"/>
      <c r="CG236" s="44"/>
      <c r="CH236" s="62"/>
      <c r="CL236" s="47">
        <v>21</v>
      </c>
      <c r="CM236" s="47">
        <v>18</v>
      </c>
      <c r="CN236" s="47">
        <v>2</v>
      </c>
      <c r="CO236" s="47">
        <v>55</v>
      </c>
    </row>
    <row r="237" spans="1:93" ht="13.5">
      <c r="A237" s="48">
        <v>10</v>
      </c>
      <c r="B237" s="45">
        <v>20</v>
      </c>
      <c r="C237" s="50" t="s">
        <v>74</v>
      </c>
      <c r="D237" s="51"/>
      <c r="E237" s="224" t="s">
        <v>60</v>
      </c>
      <c r="F237" s="51"/>
      <c r="G237" s="51"/>
      <c r="H237" s="52">
        <f t="shared" si="121"/>
      </c>
      <c r="I237" s="51"/>
      <c r="J237" s="231" t="s">
        <v>60</v>
      </c>
      <c r="K237" s="51"/>
      <c r="L237" s="51" t="s">
        <v>60</v>
      </c>
      <c r="M237" s="90"/>
      <c r="N237" s="240"/>
      <c r="O237" s="90"/>
      <c r="P237" s="90"/>
      <c r="Q237" s="51"/>
      <c r="R237" s="224"/>
      <c r="S237" s="51"/>
      <c r="T237" s="51"/>
      <c r="U237" s="51"/>
      <c r="V237" s="224"/>
      <c r="W237" s="51"/>
      <c r="X237" s="51"/>
      <c r="Y237" s="53"/>
      <c r="Z237" s="53"/>
      <c r="AA237" s="53"/>
      <c r="AB237" s="53"/>
      <c r="AC237" s="53"/>
      <c r="AD237" s="54"/>
      <c r="AE237" s="64"/>
      <c r="AF237" s="51"/>
      <c r="AG237" s="56">
        <f t="shared" si="114"/>
      </c>
      <c r="AH237" s="136">
        <f t="shared" si="103"/>
        <v>0</v>
      </c>
      <c r="AI237" s="51"/>
      <c r="AJ237" s="51"/>
      <c r="AK237" s="56">
        <f t="shared" si="115"/>
      </c>
      <c r="AL237" s="136">
        <f t="shared" si="104"/>
        <v>0</v>
      </c>
      <c r="AM237" s="51"/>
      <c r="AN237" s="51"/>
      <c r="AO237" s="56">
        <f t="shared" si="116"/>
      </c>
      <c r="AP237" s="51"/>
      <c r="AQ237" s="51"/>
      <c r="AR237" s="56">
        <f t="shared" si="117"/>
      </c>
      <c r="AS237" s="51"/>
      <c r="AT237" s="51"/>
      <c r="AU237" s="56">
        <f t="shared" si="120"/>
      </c>
      <c r="AV237" s="51"/>
      <c r="AW237" s="51"/>
      <c r="AX237" s="56">
        <f t="shared" si="118"/>
      </c>
      <c r="AY237" s="51"/>
      <c r="AZ237" s="51"/>
      <c r="BA237" s="56">
        <f t="shared" si="119"/>
      </c>
      <c r="BB237" s="51"/>
      <c r="BC237" s="51"/>
      <c r="BD237" s="56">
        <f t="shared" si="112"/>
      </c>
      <c r="BE237" s="136">
        <f t="shared" si="108"/>
        <v>0</v>
      </c>
      <c r="BF237" s="51"/>
      <c r="BG237" s="51"/>
      <c r="BH237" s="56">
        <f t="shared" si="113"/>
      </c>
      <c r="BI237" s="136">
        <f t="shared" si="109"/>
        <v>0</v>
      </c>
      <c r="BJ237" s="58"/>
      <c r="BK237" s="59"/>
      <c r="BL237" s="59"/>
      <c r="BM237" s="60">
        <f t="shared" si="110"/>
      </c>
      <c r="BN237" s="207"/>
      <c r="BO237" s="207"/>
      <c r="BP237" s="215"/>
      <c r="BQ237" s="44"/>
      <c r="BR237" s="44"/>
      <c r="BS237" s="44"/>
      <c r="BT237" s="44"/>
      <c r="BU237" s="44"/>
      <c r="BV237" s="44"/>
      <c r="BW237" s="44"/>
      <c r="BX237" s="44"/>
      <c r="BY237" s="53"/>
      <c r="BZ237" s="44"/>
      <c r="CA237" s="45"/>
      <c r="CB237" s="44"/>
      <c r="CC237" s="44"/>
      <c r="CD237" s="44"/>
      <c r="CE237" s="44"/>
      <c r="CF237" s="44"/>
      <c r="CG237" s="44"/>
      <c r="CH237" s="62"/>
      <c r="CL237" s="47">
        <v>21</v>
      </c>
      <c r="CM237" s="47">
        <v>24</v>
      </c>
      <c r="CN237" s="47">
        <v>2</v>
      </c>
      <c r="CO237" s="47">
        <v>50</v>
      </c>
    </row>
    <row r="238" spans="1:93" ht="13.5">
      <c r="A238" s="48">
        <v>10</v>
      </c>
      <c r="B238" s="45">
        <v>21</v>
      </c>
      <c r="C238" s="50" t="s">
        <v>78</v>
      </c>
      <c r="D238" s="51"/>
      <c r="E238" s="224" t="s">
        <v>60</v>
      </c>
      <c r="F238" s="51"/>
      <c r="G238" s="51"/>
      <c r="H238" s="52">
        <f t="shared" si="121"/>
      </c>
      <c r="I238" s="51"/>
      <c r="J238" s="231" t="s">
        <v>60</v>
      </c>
      <c r="K238" s="51"/>
      <c r="L238" s="51" t="s">
        <v>60</v>
      </c>
      <c r="M238" s="90"/>
      <c r="N238" s="240"/>
      <c r="O238" s="90"/>
      <c r="P238" s="90"/>
      <c r="Q238" s="51"/>
      <c r="R238" s="224"/>
      <c r="S238" s="51"/>
      <c r="T238" s="51"/>
      <c r="U238" s="51"/>
      <c r="V238" s="224"/>
      <c r="W238" s="51"/>
      <c r="X238" s="51"/>
      <c r="Y238" s="53"/>
      <c r="Z238" s="53"/>
      <c r="AA238" s="53"/>
      <c r="AB238" s="53"/>
      <c r="AC238" s="53"/>
      <c r="AD238" s="54"/>
      <c r="AE238" s="64"/>
      <c r="AF238" s="51"/>
      <c r="AG238" s="56">
        <f t="shared" si="114"/>
      </c>
      <c r="AH238" s="136">
        <f t="shared" si="103"/>
        <v>0</v>
      </c>
      <c r="AI238" s="51"/>
      <c r="AJ238" s="51"/>
      <c r="AK238" s="56">
        <f t="shared" si="115"/>
      </c>
      <c r="AL238" s="136">
        <f t="shared" si="104"/>
        <v>0</v>
      </c>
      <c r="AM238" s="51"/>
      <c r="AN238" s="51"/>
      <c r="AO238" s="56">
        <f t="shared" si="116"/>
      </c>
      <c r="AP238" s="51"/>
      <c r="AQ238" s="51"/>
      <c r="AR238" s="56">
        <f t="shared" si="117"/>
      </c>
      <c r="AS238" s="51"/>
      <c r="AT238" s="51"/>
      <c r="AU238" s="56">
        <f t="shared" si="120"/>
      </c>
      <c r="AV238" s="51"/>
      <c r="AW238" s="51"/>
      <c r="AX238" s="56">
        <f t="shared" si="118"/>
      </c>
      <c r="AY238" s="51"/>
      <c r="AZ238" s="51"/>
      <c r="BA238" s="56">
        <f t="shared" si="119"/>
      </c>
      <c r="BB238" s="51"/>
      <c r="BC238" s="51"/>
      <c r="BD238" s="56">
        <f t="shared" si="112"/>
      </c>
      <c r="BE238" s="136">
        <f t="shared" si="108"/>
        <v>0</v>
      </c>
      <c r="BF238" s="51"/>
      <c r="BG238" s="51"/>
      <c r="BH238" s="56">
        <f t="shared" si="113"/>
      </c>
      <c r="BI238" s="136">
        <f t="shared" si="109"/>
        <v>0</v>
      </c>
      <c r="BJ238" s="58"/>
      <c r="BK238" s="59"/>
      <c r="BL238" s="59"/>
      <c r="BM238" s="60">
        <f t="shared" si="110"/>
      </c>
      <c r="BN238" s="207"/>
      <c r="BO238" s="207"/>
      <c r="BP238" s="215"/>
      <c r="BQ238" s="44"/>
      <c r="BR238" s="44"/>
      <c r="BS238" s="44"/>
      <c r="BT238" s="44"/>
      <c r="BU238" s="44"/>
      <c r="BV238" s="44"/>
      <c r="BW238" s="44"/>
      <c r="BX238" s="44"/>
      <c r="BY238" s="53"/>
      <c r="BZ238" s="44"/>
      <c r="CA238" s="45"/>
      <c r="CB238" s="44"/>
      <c r="CC238" s="44"/>
      <c r="CD238" s="44"/>
      <c r="CE238" s="44"/>
      <c r="CF238" s="44"/>
      <c r="CG238" s="44"/>
      <c r="CH238" s="62"/>
      <c r="CL238" s="47">
        <v>21</v>
      </c>
      <c r="CM238" s="47">
        <v>29</v>
      </c>
      <c r="CN238" s="47">
        <v>2</v>
      </c>
      <c r="CO238" s="47">
        <v>42</v>
      </c>
    </row>
    <row r="239" spans="1:93" ht="13.5">
      <c r="A239" s="48">
        <v>10</v>
      </c>
      <c r="B239" s="45">
        <v>22</v>
      </c>
      <c r="C239" s="50" t="s">
        <v>83</v>
      </c>
      <c r="D239" s="51"/>
      <c r="E239" s="224" t="s">
        <v>60</v>
      </c>
      <c r="F239" s="51"/>
      <c r="G239" s="51"/>
      <c r="H239" s="52">
        <f t="shared" si="121"/>
      </c>
      <c r="I239" s="51"/>
      <c r="J239" s="231" t="s">
        <v>60</v>
      </c>
      <c r="K239" s="51"/>
      <c r="L239" s="51" t="s">
        <v>60</v>
      </c>
      <c r="M239" s="90"/>
      <c r="N239" s="240"/>
      <c r="O239" s="90"/>
      <c r="P239" s="90"/>
      <c r="Q239" s="51"/>
      <c r="R239" s="224"/>
      <c r="S239" s="51"/>
      <c r="T239" s="51"/>
      <c r="U239" s="51"/>
      <c r="V239" s="224"/>
      <c r="W239" s="51"/>
      <c r="X239" s="51"/>
      <c r="Y239" s="53"/>
      <c r="Z239" s="53"/>
      <c r="AA239" s="53"/>
      <c r="AB239" s="53"/>
      <c r="AC239" s="53"/>
      <c r="AD239" s="54"/>
      <c r="AE239" s="64"/>
      <c r="AF239" s="51"/>
      <c r="AG239" s="56">
        <f t="shared" si="114"/>
      </c>
      <c r="AH239" s="136">
        <f t="shared" si="103"/>
        <v>0</v>
      </c>
      <c r="AI239" s="51"/>
      <c r="AJ239" s="51"/>
      <c r="AK239" s="56">
        <f t="shared" si="115"/>
      </c>
      <c r="AL239" s="136">
        <f t="shared" si="104"/>
        <v>0</v>
      </c>
      <c r="AM239" s="51"/>
      <c r="AN239" s="51"/>
      <c r="AO239" s="56">
        <f t="shared" si="116"/>
      </c>
      <c r="AP239" s="51"/>
      <c r="AQ239" s="51"/>
      <c r="AR239" s="56">
        <f t="shared" si="117"/>
      </c>
      <c r="AS239" s="51"/>
      <c r="AT239" s="51"/>
      <c r="AU239" s="56">
        <f t="shared" si="120"/>
      </c>
      <c r="AV239" s="51"/>
      <c r="AW239" s="51"/>
      <c r="AX239" s="56">
        <f t="shared" si="118"/>
      </c>
      <c r="AY239" s="51"/>
      <c r="AZ239" s="51"/>
      <c r="BA239" s="56">
        <f t="shared" si="119"/>
      </c>
      <c r="BB239" s="51"/>
      <c r="BC239" s="51"/>
      <c r="BD239" s="56">
        <f t="shared" si="112"/>
      </c>
      <c r="BE239" s="136">
        <f t="shared" si="108"/>
        <v>0</v>
      </c>
      <c r="BF239" s="51"/>
      <c r="BG239" s="51"/>
      <c r="BH239" s="56">
        <f t="shared" si="113"/>
      </c>
      <c r="BI239" s="136">
        <f t="shared" si="109"/>
        <v>0</v>
      </c>
      <c r="BJ239" s="58"/>
      <c r="BK239" s="59"/>
      <c r="BL239" s="59"/>
      <c r="BM239" s="60">
        <f t="shared" si="110"/>
      </c>
      <c r="BN239" s="207"/>
      <c r="BO239" s="207"/>
      <c r="BP239" s="215"/>
      <c r="BQ239" s="44"/>
      <c r="BR239" s="44"/>
      <c r="BS239" s="44"/>
      <c r="BT239" s="44"/>
      <c r="BU239" s="44"/>
      <c r="BV239" s="44"/>
      <c r="BW239" s="44"/>
      <c r="BX239" s="44"/>
      <c r="BY239" s="53"/>
      <c r="BZ239" s="44"/>
      <c r="CA239" s="45"/>
      <c r="CB239" s="44"/>
      <c r="CC239" s="44"/>
      <c r="CD239" s="44"/>
      <c r="CE239" s="44"/>
      <c r="CF239" s="44"/>
      <c r="CG239" s="44"/>
      <c r="CH239" s="62"/>
      <c r="CL239" s="47">
        <v>21</v>
      </c>
      <c r="CM239" s="47">
        <v>37</v>
      </c>
      <c r="CN239" s="47">
        <v>2</v>
      </c>
      <c r="CO239" s="47">
        <v>35</v>
      </c>
    </row>
    <row r="240" spans="1:93" ht="13.5">
      <c r="A240" s="48">
        <v>10</v>
      </c>
      <c r="B240" s="45">
        <v>23</v>
      </c>
      <c r="C240" s="50" t="s">
        <v>87</v>
      </c>
      <c r="D240" s="51"/>
      <c r="E240" s="224" t="s">
        <v>60</v>
      </c>
      <c r="F240" s="51"/>
      <c r="G240" s="51"/>
      <c r="H240" s="52">
        <f t="shared" si="121"/>
      </c>
      <c r="I240" s="51"/>
      <c r="J240" s="231" t="s">
        <v>60</v>
      </c>
      <c r="K240" s="51"/>
      <c r="L240" s="51" t="s">
        <v>60</v>
      </c>
      <c r="M240" s="90"/>
      <c r="N240" s="240"/>
      <c r="O240" s="90"/>
      <c r="P240" s="90"/>
      <c r="Q240" s="51"/>
      <c r="R240" s="224"/>
      <c r="S240" s="51"/>
      <c r="T240" s="51"/>
      <c r="U240" s="51"/>
      <c r="V240" s="224"/>
      <c r="W240" s="51"/>
      <c r="X240" s="51"/>
      <c r="Y240" s="53"/>
      <c r="Z240" s="53"/>
      <c r="AA240" s="53"/>
      <c r="AB240" s="53"/>
      <c r="AC240" s="53"/>
      <c r="AD240" s="54"/>
      <c r="AE240" s="64"/>
      <c r="AF240" s="51"/>
      <c r="AG240" s="56">
        <f t="shared" si="114"/>
      </c>
      <c r="AH240" s="136">
        <f t="shared" si="103"/>
        <v>0</v>
      </c>
      <c r="AI240" s="51"/>
      <c r="AJ240" s="51"/>
      <c r="AK240" s="56">
        <f t="shared" si="115"/>
      </c>
      <c r="AL240" s="136">
        <f t="shared" si="104"/>
        <v>0</v>
      </c>
      <c r="AM240" s="51"/>
      <c r="AN240" s="51"/>
      <c r="AO240" s="56">
        <f t="shared" si="116"/>
      </c>
      <c r="AP240" s="51"/>
      <c r="AQ240" s="51"/>
      <c r="AR240" s="56">
        <f t="shared" si="117"/>
      </c>
      <c r="AS240" s="51"/>
      <c r="AT240" s="51"/>
      <c r="AU240" s="56">
        <f t="shared" si="120"/>
      </c>
      <c r="AV240" s="51"/>
      <c r="AW240" s="51"/>
      <c r="AX240" s="56">
        <f t="shared" si="118"/>
      </c>
      <c r="AY240" s="51"/>
      <c r="AZ240" s="51"/>
      <c r="BA240" s="56">
        <f t="shared" si="119"/>
      </c>
      <c r="BB240" s="51"/>
      <c r="BC240" s="51"/>
      <c r="BD240" s="56">
        <f t="shared" si="112"/>
      </c>
      <c r="BE240" s="136">
        <f t="shared" si="108"/>
        <v>0</v>
      </c>
      <c r="BF240" s="51"/>
      <c r="BG240" s="51"/>
      <c r="BH240" s="56">
        <f t="shared" si="113"/>
      </c>
      <c r="BI240" s="136">
        <f t="shared" si="109"/>
        <v>0</v>
      </c>
      <c r="BJ240" s="58"/>
      <c r="BK240" s="59"/>
      <c r="BL240" s="59"/>
      <c r="BM240" s="60">
        <f t="shared" si="110"/>
      </c>
      <c r="BN240" s="207"/>
      <c r="BO240" s="207"/>
      <c r="BP240" s="215"/>
      <c r="BQ240" s="44"/>
      <c r="BR240" s="44"/>
      <c r="BS240" s="44"/>
      <c r="BT240" s="44"/>
      <c r="BU240" s="44"/>
      <c r="BV240" s="44"/>
      <c r="BW240" s="44"/>
      <c r="BX240" s="44"/>
      <c r="BY240" s="53"/>
      <c r="BZ240" s="44"/>
      <c r="CA240" s="45"/>
      <c r="CB240" s="44"/>
      <c r="CC240" s="44"/>
      <c r="CD240" s="44"/>
      <c r="CE240" s="44"/>
      <c r="CF240" s="44"/>
      <c r="CG240" s="44"/>
      <c r="CH240" s="62"/>
      <c r="CL240" s="47">
        <v>21</v>
      </c>
      <c r="CM240" s="47">
        <v>41</v>
      </c>
      <c r="CN240" s="47">
        <v>2</v>
      </c>
      <c r="CO240" s="47">
        <v>28</v>
      </c>
    </row>
    <row r="241" spans="1:93" ht="13.5">
      <c r="A241" s="48">
        <v>10</v>
      </c>
      <c r="B241" s="45">
        <v>24</v>
      </c>
      <c r="C241" s="50" t="s">
        <v>90</v>
      </c>
      <c r="D241" s="51"/>
      <c r="E241" s="224" t="s">
        <v>60</v>
      </c>
      <c r="F241" s="51"/>
      <c r="G241" s="51"/>
      <c r="H241" s="52">
        <f t="shared" si="121"/>
      </c>
      <c r="I241" s="51"/>
      <c r="J241" s="231" t="s">
        <v>60</v>
      </c>
      <c r="K241" s="51"/>
      <c r="L241" s="51" t="s">
        <v>60</v>
      </c>
      <c r="M241" s="90"/>
      <c r="N241" s="240"/>
      <c r="O241" s="90"/>
      <c r="P241" s="90"/>
      <c r="Q241" s="51"/>
      <c r="R241" s="224"/>
      <c r="S241" s="51"/>
      <c r="T241" s="51"/>
      <c r="U241" s="51"/>
      <c r="V241" s="224"/>
      <c r="W241" s="51"/>
      <c r="X241" s="51"/>
      <c r="Y241" s="53"/>
      <c r="Z241" s="53"/>
      <c r="AA241" s="53"/>
      <c r="AB241" s="53"/>
      <c r="AC241" s="53"/>
      <c r="AD241" s="54"/>
      <c r="AE241" s="64"/>
      <c r="AF241" s="51"/>
      <c r="AG241" s="56">
        <f t="shared" si="114"/>
      </c>
      <c r="AH241" s="136">
        <f t="shared" si="103"/>
        <v>0</v>
      </c>
      <c r="AI241" s="51"/>
      <c r="AJ241" s="51"/>
      <c r="AK241" s="56">
        <f t="shared" si="115"/>
      </c>
      <c r="AL241" s="136">
        <f t="shared" si="104"/>
        <v>0</v>
      </c>
      <c r="AM241" s="51"/>
      <c r="AN241" s="51"/>
      <c r="AO241" s="56">
        <f t="shared" si="116"/>
      </c>
      <c r="AP241" s="51"/>
      <c r="AQ241" s="51"/>
      <c r="AR241" s="56">
        <f t="shared" si="117"/>
      </c>
      <c r="AS241" s="51"/>
      <c r="AT241" s="51"/>
      <c r="AU241" s="56">
        <f t="shared" si="120"/>
      </c>
      <c r="AV241" s="51"/>
      <c r="AW241" s="51"/>
      <c r="AX241" s="56">
        <f t="shared" si="118"/>
      </c>
      <c r="AY241" s="51"/>
      <c r="AZ241" s="51"/>
      <c r="BA241" s="56">
        <f t="shared" si="119"/>
      </c>
      <c r="BB241" s="51"/>
      <c r="BC241" s="51"/>
      <c r="BD241" s="56">
        <f t="shared" si="112"/>
      </c>
      <c r="BE241" s="136">
        <f t="shared" si="108"/>
        <v>0</v>
      </c>
      <c r="BF241" s="51"/>
      <c r="BG241" s="51"/>
      <c r="BH241" s="56">
        <f t="shared" si="113"/>
      </c>
      <c r="BI241" s="136">
        <f t="shared" si="109"/>
        <v>0</v>
      </c>
      <c r="BJ241" s="58"/>
      <c r="BK241" s="59"/>
      <c r="BL241" s="59"/>
      <c r="BM241" s="60">
        <f t="shared" si="110"/>
      </c>
      <c r="BN241" s="207"/>
      <c r="BO241" s="207"/>
      <c r="BP241" s="215"/>
      <c r="BQ241" s="44"/>
      <c r="BR241" s="44"/>
      <c r="BS241" s="44"/>
      <c r="BT241" s="44"/>
      <c r="BU241" s="44"/>
      <c r="BV241" s="44"/>
      <c r="BW241" s="44"/>
      <c r="BX241" s="44"/>
      <c r="BY241" s="53"/>
      <c r="BZ241" s="44"/>
      <c r="CA241" s="45"/>
      <c r="CB241" s="44"/>
      <c r="CC241" s="44"/>
      <c r="CD241" s="44"/>
      <c r="CE241" s="44"/>
      <c r="CF241" s="44"/>
      <c r="CG241" s="44"/>
      <c r="CH241" s="62"/>
      <c r="CL241" s="47">
        <v>21</v>
      </c>
      <c r="CM241" s="47">
        <v>47</v>
      </c>
      <c r="CN241" s="47">
        <v>2</v>
      </c>
      <c r="CO241" s="47">
        <v>22</v>
      </c>
    </row>
    <row r="242" spans="1:93" ht="13.5">
      <c r="A242" s="48">
        <v>10</v>
      </c>
      <c r="B242" s="45">
        <v>25</v>
      </c>
      <c r="C242" s="50" t="s">
        <v>57</v>
      </c>
      <c r="D242" s="51"/>
      <c r="E242" s="224" t="s">
        <v>60</v>
      </c>
      <c r="F242" s="51"/>
      <c r="G242" s="51"/>
      <c r="H242" s="52">
        <f t="shared" si="121"/>
      </c>
      <c r="I242" s="51"/>
      <c r="J242" s="231" t="s">
        <v>60</v>
      </c>
      <c r="K242" s="51"/>
      <c r="L242" s="51" t="s">
        <v>60</v>
      </c>
      <c r="M242" s="90"/>
      <c r="N242" s="240"/>
      <c r="O242" s="90"/>
      <c r="P242" s="90"/>
      <c r="Q242" s="51"/>
      <c r="R242" s="224"/>
      <c r="S242" s="51"/>
      <c r="T242" s="51"/>
      <c r="U242" s="51"/>
      <c r="V242" s="224"/>
      <c r="W242" s="51"/>
      <c r="X242" s="51"/>
      <c r="Y242" s="53"/>
      <c r="Z242" s="53"/>
      <c r="AA242" s="53"/>
      <c r="AB242" s="53"/>
      <c r="AC242" s="53"/>
      <c r="AD242" s="54"/>
      <c r="AE242" s="64"/>
      <c r="AF242" s="51"/>
      <c r="AG242" s="56">
        <f t="shared" si="114"/>
      </c>
      <c r="AH242" s="136">
        <f t="shared" si="103"/>
        <v>0</v>
      </c>
      <c r="AI242" s="51"/>
      <c r="AJ242" s="51"/>
      <c r="AK242" s="56">
        <f t="shared" si="115"/>
      </c>
      <c r="AL242" s="136">
        <f t="shared" si="104"/>
        <v>0</v>
      </c>
      <c r="AM242" s="51"/>
      <c r="AN242" s="51"/>
      <c r="AO242" s="56">
        <f t="shared" si="116"/>
      </c>
      <c r="AP242" s="51"/>
      <c r="AQ242" s="51"/>
      <c r="AR242" s="56">
        <f t="shared" si="117"/>
      </c>
      <c r="AS242" s="51"/>
      <c r="AT242" s="51"/>
      <c r="AU242" s="56">
        <f t="shared" si="120"/>
      </c>
      <c r="AV242" s="51"/>
      <c r="AW242" s="51"/>
      <c r="AX242" s="56">
        <f t="shared" si="118"/>
      </c>
      <c r="AY242" s="51"/>
      <c r="AZ242" s="51"/>
      <c r="BA242" s="56">
        <f t="shared" si="119"/>
      </c>
      <c r="BB242" s="51"/>
      <c r="BC242" s="51"/>
      <c r="BD242" s="56">
        <f t="shared" si="112"/>
      </c>
      <c r="BE242" s="136">
        <f t="shared" si="108"/>
        <v>0</v>
      </c>
      <c r="BF242" s="51"/>
      <c r="BG242" s="51"/>
      <c r="BH242" s="56">
        <f t="shared" si="113"/>
      </c>
      <c r="BI242" s="136">
        <f t="shared" si="109"/>
        <v>0</v>
      </c>
      <c r="BJ242" s="58"/>
      <c r="BK242" s="59"/>
      <c r="BL242" s="59"/>
      <c r="BM242" s="60">
        <f t="shared" si="110"/>
      </c>
      <c r="BN242" s="207"/>
      <c r="BO242" s="207"/>
      <c r="BP242" s="215"/>
      <c r="BQ242" s="44"/>
      <c r="BR242" s="44"/>
      <c r="BS242" s="44"/>
      <c r="BT242" s="44"/>
      <c r="BU242" s="44"/>
      <c r="BV242" s="44"/>
      <c r="BW242" s="44"/>
      <c r="BX242" s="44"/>
      <c r="BY242" s="53"/>
      <c r="BZ242" s="44"/>
      <c r="CA242" s="45"/>
      <c r="CB242" s="44"/>
      <c r="CC242" s="44"/>
      <c r="CD242" s="44"/>
      <c r="CE242" s="44"/>
      <c r="CF242" s="44"/>
      <c r="CG242" s="44"/>
      <c r="CH242" s="62"/>
      <c r="CL242" s="47">
        <v>21</v>
      </c>
      <c r="CM242" s="47">
        <v>54</v>
      </c>
      <c r="CN242" s="47">
        <v>2</v>
      </c>
      <c r="CO242" s="47">
        <v>16</v>
      </c>
    </row>
    <row r="243" spans="1:93" ht="13.5">
      <c r="A243" s="48">
        <v>10</v>
      </c>
      <c r="B243" s="45">
        <v>26</v>
      </c>
      <c r="C243" s="50" t="s">
        <v>67</v>
      </c>
      <c r="D243" s="51"/>
      <c r="E243" s="224" t="s">
        <v>60</v>
      </c>
      <c r="F243" s="51"/>
      <c r="G243" s="51"/>
      <c r="H243" s="52">
        <f t="shared" si="121"/>
      </c>
      <c r="I243" s="51"/>
      <c r="J243" s="231" t="s">
        <v>60</v>
      </c>
      <c r="K243" s="51"/>
      <c r="L243" s="51" t="s">
        <v>60</v>
      </c>
      <c r="M243" s="90"/>
      <c r="N243" s="240"/>
      <c r="O243" s="90"/>
      <c r="P243" s="90"/>
      <c r="Q243" s="51"/>
      <c r="R243" s="224"/>
      <c r="S243" s="51"/>
      <c r="T243" s="51"/>
      <c r="U243" s="51"/>
      <c r="V243" s="224"/>
      <c r="W243" s="51"/>
      <c r="X243" s="51"/>
      <c r="Y243" s="53"/>
      <c r="Z243" s="53"/>
      <c r="AA243" s="53"/>
      <c r="AB243" s="53"/>
      <c r="AC243" s="53"/>
      <c r="AD243" s="54"/>
      <c r="AE243" s="64"/>
      <c r="AF243" s="51"/>
      <c r="AG243" s="56">
        <f t="shared" si="114"/>
      </c>
      <c r="AH243" s="136">
        <f t="shared" si="103"/>
        <v>0</v>
      </c>
      <c r="AI243" s="51"/>
      <c r="AJ243" s="51"/>
      <c r="AK243" s="56">
        <f t="shared" si="115"/>
      </c>
      <c r="AL243" s="136">
        <f t="shared" si="104"/>
        <v>0</v>
      </c>
      <c r="AM243" s="51"/>
      <c r="AN243" s="51"/>
      <c r="AO243" s="56">
        <f t="shared" si="116"/>
      </c>
      <c r="AP243" s="51"/>
      <c r="AQ243" s="51"/>
      <c r="AR243" s="56">
        <f t="shared" si="117"/>
      </c>
      <c r="AS243" s="51"/>
      <c r="AT243" s="51"/>
      <c r="AU243" s="56">
        <f t="shared" si="120"/>
      </c>
      <c r="AV243" s="51"/>
      <c r="AW243" s="51"/>
      <c r="AX243" s="56">
        <f t="shared" si="118"/>
      </c>
      <c r="AY243" s="51"/>
      <c r="AZ243" s="51"/>
      <c r="BA243" s="56">
        <f t="shared" si="119"/>
      </c>
      <c r="BB243" s="51"/>
      <c r="BC243" s="51"/>
      <c r="BD243" s="56">
        <f t="shared" si="112"/>
      </c>
      <c r="BE243" s="136">
        <f t="shared" si="108"/>
        <v>0</v>
      </c>
      <c r="BF243" s="51"/>
      <c r="BG243" s="51"/>
      <c r="BH243" s="56">
        <f t="shared" si="113"/>
      </c>
      <c r="BI243" s="136">
        <f t="shared" si="109"/>
        <v>0</v>
      </c>
      <c r="BJ243" s="58"/>
      <c r="BK243" s="59"/>
      <c r="BL243" s="59"/>
      <c r="BM243" s="60">
        <f t="shared" si="110"/>
      </c>
      <c r="BN243" s="207"/>
      <c r="BO243" s="207"/>
      <c r="BP243" s="215"/>
      <c r="BQ243" s="44"/>
      <c r="BR243" s="44"/>
      <c r="BS243" s="44"/>
      <c r="BT243" s="44"/>
      <c r="BU243" s="44"/>
      <c r="BV243" s="44"/>
      <c r="BW243" s="44"/>
      <c r="BX243" s="44"/>
      <c r="BY243" s="53"/>
      <c r="BZ243" s="44"/>
      <c r="CA243" s="45"/>
      <c r="CB243" s="44"/>
      <c r="CC243" s="44"/>
      <c r="CD243" s="44"/>
      <c r="CE243" s="44"/>
      <c r="CF243" s="44"/>
      <c r="CG243" s="44"/>
      <c r="CH243" s="62"/>
      <c r="CL243" s="47">
        <v>22</v>
      </c>
      <c r="CM243" s="47">
        <v>0</v>
      </c>
      <c r="CN243" s="47">
        <v>2</v>
      </c>
      <c r="CO243" s="47">
        <v>9</v>
      </c>
    </row>
    <row r="244" spans="1:93" ht="13.5">
      <c r="A244" s="48">
        <v>10</v>
      </c>
      <c r="B244" s="45">
        <v>27</v>
      </c>
      <c r="C244" s="50" t="s">
        <v>74</v>
      </c>
      <c r="D244" s="51"/>
      <c r="E244" s="224" t="s">
        <v>60</v>
      </c>
      <c r="F244" s="51"/>
      <c r="G244" s="51"/>
      <c r="H244" s="52">
        <f t="shared" si="121"/>
      </c>
      <c r="I244" s="51"/>
      <c r="J244" s="231" t="s">
        <v>60</v>
      </c>
      <c r="K244" s="51"/>
      <c r="L244" s="51" t="s">
        <v>60</v>
      </c>
      <c r="M244" s="90"/>
      <c r="N244" s="240"/>
      <c r="O244" s="90"/>
      <c r="P244" s="90"/>
      <c r="Q244" s="51"/>
      <c r="R244" s="224"/>
      <c r="S244" s="51"/>
      <c r="T244" s="51"/>
      <c r="U244" s="51"/>
      <c r="V244" s="224"/>
      <c r="W244" s="51"/>
      <c r="X244" s="51"/>
      <c r="Y244" s="53"/>
      <c r="Z244" s="53"/>
      <c r="AA244" s="53"/>
      <c r="AB244" s="53"/>
      <c r="AC244" s="53"/>
      <c r="AD244" s="54"/>
      <c r="AE244" s="64"/>
      <c r="AF244" s="51"/>
      <c r="AG244" s="56">
        <f t="shared" si="114"/>
      </c>
      <c r="AH244" s="136">
        <f t="shared" si="103"/>
        <v>0</v>
      </c>
      <c r="AI244" s="51"/>
      <c r="AJ244" s="51"/>
      <c r="AK244" s="56">
        <f t="shared" si="115"/>
      </c>
      <c r="AL244" s="136">
        <f t="shared" si="104"/>
        <v>0</v>
      </c>
      <c r="AM244" s="51"/>
      <c r="AN244" s="51"/>
      <c r="AO244" s="56">
        <f t="shared" si="116"/>
      </c>
      <c r="AP244" s="51"/>
      <c r="AQ244" s="51"/>
      <c r="AR244" s="56">
        <f t="shared" si="117"/>
      </c>
      <c r="AS244" s="51"/>
      <c r="AT244" s="51"/>
      <c r="AU244" s="56">
        <f t="shared" si="120"/>
      </c>
      <c r="AV244" s="51"/>
      <c r="AW244" s="51"/>
      <c r="AX244" s="56">
        <f t="shared" si="118"/>
      </c>
      <c r="AY244" s="51"/>
      <c r="AZ244" s="51"/>
      <c r="BA244" s="56">
        <f t="shared" si="119"/>
      </c>
      <c r="BB244" s="51"/>
      <c r="BC244" s="51"/>
      <c r="BD244" s="56">
        <f t="shared" si="112"/>
      </c>
      <c r="BE244" s="136">
        <f t="shared" si="108"/>
        <v>0</v>
      </c>
      <c r="BF244" s="51"/>
      <c r="BG244" s="51"/>
      <c r="BH244" s="56">
        <f t="shared" si="113"/>
      </c>
      <c r="BI244" s="136">
        <f t="shared" si="109"/>
        <v>0</v>
      </c>
      <c r="BJ244" s="58"/>
      <c r="BK244" s="59"/>
      <c r="BL244" s="59"/>
      <c r="BM244" s="60">
        <f t="shared" si="110"/>
      </c>
      <c r="BN244" s="207"/>
      <c r="BO244" s="207"/>
      <c r="BP244" s="215"/>
      <c r="BQ244" s="44"/>
      <c r="BR244" s="44"/>
      <c r="BS244" s="44"/>
      <c r="BT244" s="44"/>
      <c r="BU244" s="44"/>
      <c r="BV244" s="44"/>
      <c r="BW244" s="44"/>
      <c r="BX244" s="44"/>
      <c r="BY244" s="53"/>
      <c r="BZ244" s="44"/>
      <c r="CA244" s="45"/>
      <c r="CB244" s="44"/>
      <c r="CC244" s="44"/>
      <c r="CD244" s="44"/>
      <c r="CE244" s="44"/>
      <c r="CF244" s="44"/>
      <c r="CG244" s="44"/>
      <c r="CH244" s="62"/>
      <c r="CL244" s="47">
        <v>22</v>
      </c>
      <c r="CM244" s="47">
        <v>9</v>
      </c>
      <c r="CN244" s="47">
        <v>2</v>
      </c>
      <c r="CO244" s="47">
        <v>3</v>
      </c>
    </row>
    <row r="245" spans="1:93" ht="13.5">
      <c r="A245" s="48">
        <v>10</v>
      </c>
      <c r="B245" s="45">
        <v>28</v>
      </c>
      <c r="C245" s="50" t="s">
        <v>78</v>
      </c>
      <c r="D245" s="51"/>
      <c r="E245" s="224" t="s">
        <v>60</v>
      </c>
      <c r="F245" s="51"/>
      <c r="G245" s="51"/>
      <c r="H245" s="52">
        <f t="shared" si="121"/>
      </c>
      <c r="I245" s="51"/>
      <c r="J245" s="231" t="s">
        <v>60</v>
      </c>
      <c r="K245" s="51"/>
      <c r="L245" s="51" t="s">
        <v>60</v>
      </c>
      <c r="M245" s="90"/>
      <c r="N245" s="240"/>
      <c r="O245" s="90"/>
      <c r="P245" s="90"/>
      <c r="Q245" s="51"/>
      <c r="R245" s="224"/>
      <c r="S245" s="51"/>
      <c r="T245" s="51"/>
      <c r="U245" s="51"/>
      <c r="V245" s="224"/>
      <c r="W245" s="51"/>
      <c r="X245" s="51"/>
      <c r="Y245" s="53"/>
      <c r="Z245" s="53"/>
      <c r="AA245" s="53"/>
      <c r="AB245" s="53"/>
      <c r="AC245" s="53"/>
      <c r="AD245" s="54"/>
      <c r="AE245" s="64"/>
      <c r="AF245" s="51"/>
      <c r="AG245" s="56">
        <f t="shared" si="114"/>
      </c>
      <c r="AH245" s="136">
        <f t="shared" si="103"/>
        <v>0</v>
      </c>
      <c r="AI245" s="51"/>
      <c r="AJ245" s="51"/>
      <c r="AK245" s="56">
        <f t="shared" si="115"/>
      </c>
      <c r="AL245" s="136">
        <f t="shared" si="104"/>
        <v>0</v>
      </c>
      <c r="AM245" s="51"/>
      <c r="AN245" s="51"/>
      <c r="AO245" s="56">
        <f t="shared" si="116"/>
      </c>
      <c r="AP245" s="51"/>
      <c r="AQ245" s="51"/>
      <c r="AR245" s="56">
        <f t="shared" si="117"/>
      </c>
      <c r="AS245" s="51"/>
      <c r="AT245" s="51"/>
      <c r="AU245" s="56">
        <f t="shared" si="120"/>
      </c>
      <c r="AV245" s="51"/>
      <c r="AW245" s="51"/>
      <c r="AX245" s="56">
        <f t="shared" si="118"/>
      </c>
      <c r="AY245" s="51"/>
      <c r="AZ245" s="51"/>
      <c r="BA245" s="56">
        <f t="shared" si="119"/>
      </c>
      <c r="BB245" s="51"/>
      <c r="BC245" s="51"/>
      <c r="BD245" s="56">
        <f t="shared" si="112"/>
      </c>
      <c r="BE245" s="136">
        <f t="shared" si="108"/>
        <v>0</v>
      </c>
      <c r="BF245" s="51"/>
      <c r="BG245" s="51"/>
      <c r="BH245" s="56">
        <f t="shared" si="113"/>
      </c>
      <c r="BI245" s="136">
        <f t="shared" si="109"/>
        <v>0</v>
      </c>
      <c r="BJ245" s="58"/>
      <c r="BK245" s="59"/>
      <c r="BL245" s="59"/>
      <c r="BM245" s="60">
        <f t="shared" si="110"/>
      </c>
      <c r="BN245" s="207"/>
      <c r="BO245" s="207"/>
      <c r="BP245" s="215"/>
      <c r="BQ245" s="44"/>
      <c r="BR245" s="44"/>
      <c r="BS245" s="44"/>
      <c r="BT245" s="44"/>
      <c r="BU245" s="44"/>
      <c r="BV245" s="44"/>
      <c r="BW245" s="44"/>
      <c r="BX245" s="44"/>
      <c r="BY245" s="53"/>
      <c r="BZ245" s="44"/>
      <c r="CA245" s="45"/>
      <c r="CB245" s="44"/>
      <c r="CC245" s="44"/>
      <c r="CD245" s="44"/>
      <c r="CE245" s="44"/>
      <c r="CF245" s="44"/>
      <c r="CG245" s="44"/>
      <c r="CH245" s="62"/>
      <c r="CL245" s="47">
        <v>22</v>
      </c>
      <c r="CM245" s="47">
        <v>20</v>
      </c>
      <c r="CN245" s="47">
        <v>1</v>
      </c>
      <c r="CO245" s="47">
        <v>55</v>
      </c>
    </row>
    <row r="246" spans="1:93" ht="13.5">
      <c r="A246" s="48">
        <v>10</v>
      </c>
      <c r="B246" s="45">
        <v>29</v>
      </c>
      <c r="C246" s="50" t="s">
        <v>83</v>
      </c>
      <c r="D246" s="51"/>
      <c r="E246" s="224" t="s">
        <v>60</v>
      </c>
      <c r="F246" s="51"/>
      <c r="G246" s="51"/>
      <c r="H246" s="52">
        <f t="shared" si="121"/>
      </c>
      <c r="I246" s="51"/>
      <c r="J246" s="231" t="s">
        <v>60</v>
      </c>
      <c r="K246" s="51"/>
      <c r="L246" s="51" t="s">
        <v>60</v>
      </c>
      <c r="M246" s="90"/>
      <c r="N246" s="240"/>
      <c r="O246" s="90"/>
      <c r="P246" s="90"/>
      <c r="Q246" s="51"/>
      <c r="R246" s="224"/>
      <c r="S246" s="51"/>
      <c r="T246" s="51"/>
      <c r="U246" s="51"/>
      <c r="V246" s="224"/>
      <c r="W246" s="51"/>
      <c r="X246" s="51"/>
      <c r="Y246" s="53"/>
      <c r="Z246" s="53"/>
      <c r="AA246" s="53"/>
      <c r="AB246" s="53"/>
      <c r="AC246" s="53"/>
      <c r="AD246" s="54"/>
      <c r="AE246" s="64"/>
      <c r="AF246" s="51"/>
      <c r="AG246" s="56">
        <f t="shared" si="114"/>
      </c>
      <c r="AH246" s="136">
        <f t="shared" si="103"/>
        <v>0</v>
      </c>
      <c r="AI246" s="51"/>
      <c r="AJ246" s="51"/>
      <c r="AK246" s="56">
        <f t="shared" si="115"/>
      </c>
      <c r="AL246" s="136">
        <f t="shared" si="104"/>
        <v>0</v>
      </c>
      <c r="AM246" s="51"/>
      <c r="AN246" s="51"/>
      <c r="AO246" s="56">
        <f t="shared" si="116"/>
      </c>
      <c r="AP246" s="51"/>
      <c r="AQ246" s="51"/>
      <c r="AR246" s="56">
        <f t="shared" si="117"/>
      </c>
      <c r="AS246" s="51"/>
      <c r="AT246" s="51"/>
      <c r="AU246" s="56">
        <f t="shared" si="120"/>
      </c>
      <c r="AV246" s="51"/>
      <c r="AW246" s="51"/>
      <c r="AX246" s="56">
        <f t="shared" si="118"/>
      </c>
      <c r="AY246" s="51"/>
      <c r="AZ246" s="51"/>
      <c r="BA246" s="56">
        <f t="shared" si="119"/>
      </c>
      <c r="BB246" s="51"/>
      <c r="BC246" s="51"/>
      <c r="BD246" s="56">
        <f t="shared" si="112"/>
      </c>
      <c r="BE246" s="136">
        <f t="shared" si="108"/>
        <v>0</v>
      </c>
      <c r="BF246" s="51"/>
      <c r="BG246" s="51"/>
      <c r="BH246" s="56">
        <f t="shared" si="113"/>
      </c>
      <c r="BI246" s="136">
        <f t="shared" si="109"/>
        <v>0</v>
      </c>
      <c r="BJ246" s="58"/>
      <c r="BK246" s="59"/>
      <c r="BL246" s="59"/>
      <c r="BM246" s="60">
        <f t="shared" si="110"/>
      </c>
      <c r="BN246" s="207"/>
      <c r="BO246" s="207"/>
      <c r="BP246" s="215"/>
      <c r="BQ246" s="44"/>
      <c r="BR246" s="44"/>
      <c r="BS246" s="44"/>
      <c r="BT246" s="44"/>
      <c r="BU246" s="44"/>
      <c r="BV246" s="44"/>
      <c r="BW246" s="44"/>
      <c r="BX246" s="44"/>
      <c r="BY246" s="53"/>
      <c r="BZ246" s="44"/>
      <c r="CA246" s="45"/>
      <c r="CB246" s="44"/>
      <c r="CC246" s="44"/>
      <c r="CD246" s="44"/>
      <c r="CE246" s="44"/>
      <c r="CF246" s="44"/>
      <c r="CG246" s="44"/>
      <c r="CH246" s="62"/>
      <c r="CL246" s="47">
        <v>22</v>
      </c>
      <c r="CM246" s="47">
        <v>28</v>
      </c>
      <c r="CN246" s="47">
        <v>1</v>
      </c>
      <c r="CO246" s="47">
        <v>42</v>
      </c>
    </row>
    <row r="247" spans="1:93" ht="13.5">
      <c r="A247" s="48">
        <v>10</v>
      </c>
      <c r="B247" s="45">
        <v>30</v>
      </c>
      <c r="C247" s="50" t="s">
        <v>87</v>
      </c>
      <c r="D247" s="51"/>
      <c r="E247" s="224" t="s">
        <v>60</v>
      </c>
      <c r="F247" s="51"/>
      <c r="G247" s="51"/>
      <c r="H247" s="52">
        <f t="shared" si="121"/>
      </c>
      <c r="I247" s="51"/>
      <c r="J247" s="231" t="s">
        <v>60</v>
      </c>
      <c r="K247" s="51"/>
      <c r="L247" s="51" t="s">
        <v>60</v>
      </c>
      <c r="M247" s="90"/>
      <c r="N247" s="240"/>
      <c r="O247" s="90"/>
      <c r="P247" s="90"/>
      <c r="Q247" s="51"/>
      <c r="R247" s="224"/>
      <c r="S247" s="51"/>
      <c r="T247" s="51"/>
      <c r="U247" s="51"/>
      <c r="V247" s="224"/>
      <c r="W247" s="51"/>
      <c r="X247" s="51"/>
      <c r="Y247" s="53"/>
      <c r="Z247" s="53"/>
      <c r="AA247" s="53"/>
      <c r="AB247" s="53"/>
      <c r="AC247" s="53"/>
      <c r="AD247" s="54"/>
      <c r="AE247" s="64"/>
      <c r="AF247" s="51"/>
      <c r="AG247" s="56">
        <f t="shared" si="114"/>
      </c>
      <c r="AH247" s="136">
        <f t="shared" si="103"/>
        <v>0</v>
      </c>
      <c r="AI247" s="51"/>
      <c r="AJ247" s="51"/>
      <c r="AK247" s="56">
        <f t="shared" si="115"/>
      </c>
      <c r="AL247" s="136">
        <f t="shared" si="104"/>
        <v>0</v>
      </c>
      <c r="AM247" s="51"/>
      <c r="AN247" s="51"/>
      <c r="AO247" s="56">
        <f t="shared" si="116"/>
      </c>
      <c r="AP247" s="51"/>
      <c r="AQ247" s="51"/>
      <c r="AR247" s="56">
        <f t="shared" si="117"/>
      </c>
      <c r="AS247" s="51"/>
      <c r="AT247" s="51"/>
      <c r="AU247" s="56">
        <f t="shared" si="120"/>
      </c>
      <c r="AV247" s="51"/>
      <c r="AW247" s="51"/>
      <c r="AX247" s="56">
        <f t="shared" si="118"/>
      </c>
      <c r="AY247" s="51"/>
      <c r="AZ247" s="51"/>
      <c r="BA247" s="56">
        <f t="shared" si="119"/>
      </c>
      <c r="BB247" s="51"/>
      <c r="BC247" s="51"/>
      <c r="BD247" s="56">
        <f t="shared" si="112"/>
      </c>
      <c r="BE247" s="136">
        <f t="shared" si="108"/>
        <v>0</v>
      </c>
      <c r="BF247" s="51"/>
      <c r="BG247" s="51"/>
      <c r="BH247" s="56">
        <f t="shared" si="113"/>
      </c>
      <c r="BI247" s="136">
        <f t="shared" si="109"/>
        <v>0</v>
      </c>
      <c r="BJ247" s="58"/>
      <c r="BK247" s="59"/>
      <c r="BL247" s="59"/>
      <c r="BM247" s="60">
        <f t="shared" si="110"/>
      </c>
      <c r="BN247" s="207"/>
      <c r="BO247" s="207"/>
      <c r="BP247" s="215"/>
      <c r="BQ247" s="44"/>
      <c r="BR247" s="44"/>
      <c r="BS247" s="44"/>
      <c r="BT247" s="44"/>
      <c r="BU247" s="44"/>
      <c r="BV247" s="44"/>
      <c r="BW247" s="44"/>
      <c r="BX247" s="44"/>
      <c r="BY247" s="53"/>
      <c r="BZ247" s="44"/>
      <c r="CA247" s="45"/>
      <c r="CB247" s="44"/>
      <c r="CC247" s="44"/>
      <c r="CD247" s="44"/>
      <c r="CE247" s="44"/>
      <c r="CF247" s="44"/>
      <c r="CG247" s="44"/>
      <c r="CH247" s="62"/>
      <c r="CL247" s="47">
        <v>22</v>
      </c>
      <c r="CM247" s="47">
        <v>37</v>
      </c>
      <c r="CN247" s="47">
        <v>1</v>
      </c>
      <c r="CO247" s="47">
        <v>32</v>
      </c>
    </row>
    <row r="248" spans="1:93" ht="14.25" thickBot="1">
      <c r="A248" s="140">
        <v>10</v>
      </c>
      <c r="B248" s="141">
        <v>31</v>
      </c>
      <c r="C248" s="142" t="s">
        <v>90</v>
      </c>
      <c r="D248" s="143"/>
      <c r="E248" s="225" t="s">
        <v>60</v>
      </c>
      <c r="F248" s="143"/>
      <c r="G248" s="143"/>
      <c r="H248" s="152">
        <f t="shared" si="121"/>
      </c>
      <c r="I248" s="143"/>
      <c r="J248" s="232" t="s">
        <v>60</v>
      </c>
      <c r="K248" s="143"/>
      <c r="L248" s="143" t="s">
        <v>60</v>
      </c>
      <c r="M248" s="143"/>
      <c r="N248" s="225"/>
      <c r="O248" s="143"/>
      <c r="P248" s="143"/>
      <c r="Q248" s="143"/>
      <c r="R248" s="225"/>
      <c r="S248" s="143"/>
      <c r="T248" s="143"/>
      <c r="U248" s="143"/>
      <c r="V248" s="225"/>
      <c r="W248" s="143"/>
      <c r="X248" s="143"/>
      <c r="Y248" s="145"/>
      <c r="Z248" s="145"/>
      <c r="AA248" s="145"/>
      <c r="AB248" s="145"/>
      <c r="AC248" s="145"/>
      <c r="AD248" s="146"/>
      <c r="AE248" s="147"/>
      <c r="AF248" s="143"/>
      <c r="AG248" s="153">
        <f>IF(AE248="-","-",IF(OR(AE248="",AF248=""),"",IF(AF248&gt;=AE248,AF248-AE248,AF248+24-AE248)))</f>
      </c>
      <c r="AH248" s="138">
        <f t="shared" si="103"/>
        <v>0</v>
      </c>
      <c r="AI248" s="143"/>
      <c r="AJ248" s="143"/>
      <c r="AK248" s="153">
        <f>IF(AI248="-","-",IF(OR(AI248="",AJ248=""),"",IF(AJ248&gt;=AI248,AJ248-AI248,AJ248+24-AI248)))</f>
      </c>
      <c r="AL248" s="138">
        <f t="shared" si="104"/>
        <v>0</v>
      </c>
      <c r="AM248" s="143"/>
      <c r="AN248" s="143"/>
      <c r="AO248" s="153">
        <f>IF(AM248="-","-",IF(OR(AM248="",AN248=""),"",IF(AN248&gt;=AM248,AN248-AM248,AN248+24-AM248)))</f>
      </c>
      <c r="AP248" s="143"/>
      <c r="AQ248" s="143"/>
      <c r="AR248" s="153">
        <f>IF(AP248="-","-",IF(OR(AP248="",AQ248=""),"",IF(AQ248&gt;=AP248,AQ248-AP248,AQ248+24-AP248)))</f>
      </c>
      <c r="AS248" s="143"/>
      <c r="AT248" s="143"/>
      <c r="AU248" s="153">
        <f>IF(AS248="-","-",IF(OR(AS248="",AT248=""),"",IF(AT248&gt;=AS248,AT248-AS248,AT248+24-AS248)))</f>
      </c>
      <c r="AV248" s="143"/>
      <c r="AW248" s="143"/>
      <c r="AX248" s="153">
        <f>IF(AV248="-","-",IF(OR(AV248="",AW248=""),"",IF(AW248&gt;=AV248,AW248-AV248,AW248+24-AV248)))</f>
      </c>
      <c r="AY248" s="143"/>
      <c r="AZ248" s="143"/>
      <c r="BA248" s="153">
        <f>IF(AY248="-","-",IF(OR(AY248="",AZ248=""),"",IF(AZ248&gt;=AY248,AZ248-AY248,AZ248+24-AY248)))</f>
      </c>
      <c r="BB248" s="143"/>
      <c r="BC248" s="143"/>
      <c r="BD248" s="153">
        <f>IF(BB248="-","-",IF(OR(BB248="",BC248=""),"",IF(BC248&gt;=BB248,BC248-BB248,BC248+24-BB248)))</f>
      </c>
      <c r="BE248" s="138">
        <f t="shared" si="108"/>
        <v>0</v>
      </c>
      <c r="BF248" s="143"/>
      <c r="BG248" s="143"/>
      <c r="BH248" s="153">
        <f>IF(BF248="-","-",IF(OR(BF248="",BG248=""),"",IF(BG248&gt;=BF248,BG248-BF248,BG248+24-BF248)))</f>
      </c>
      <c r="BI248" s="138">
        <f t="shared" si="109"/>
        <v>0</v>
      </c>
      <c r="BJ248" s="148"/>
      <c r="BK248" s="149"/>
      <c r="BL248" s="149"/>
      <c r="BM248" s="150">
        <f>IF(OR(BK248="",BL248=""),"",IF(BL248&gt;=BK248,BL248-BK248,BL248+24-BK248))</f>
      </c>
      <c r="BN248" s="209"/>
      <c r="BO248" s="209"/>
      <c r="BP248" s="216"/>
      <c r="BQ248" s="144"/>
      <c r="BR248" s="144"/>
      <c r="BS248" s="144"/>
      <c r="BT248" s="144"/>
      <c r="BU248" s="144"/>
      <c r="BV248" s="144"/>
      <c r="BW248" s="144"/>
      <c r="BX248" s="144"/>
      <c r="BY248" s="145"/>
      <c r="BZ248" s="144"/>
      <c r="CA248" s="141"/>
      <c r="CB248" s="144"/>
      <c r="CC248" s="144"/>
      <c r="CD248" s="144"/>
      <c r="CE248" s="144"/>
      <c r="CF248" s="144"/>
      <c r="CG248" s="144"/>
      <c r="CH248" s="151"/>
      <c r="CL248" s="47">
        <v>22</v>
      </c>
      <c r="CM248" s="47">
        <v>46</v>
      </c>
      <c r="CN248" s="47">
        <v>1</v>
      </c>
      <c r="CO248" s="47">
        <v>23</v>
      </c>
    </row>
    <row r="249" spans="1:93" ht="13.5">
      <c r="A249" s="184"/>
      <c r="B249" s="185"/>
      <c r="C249" s="186"/>
      <c r="D249" s="187"/>
      <c r="E249" s="226"/>
      <c r="F249" s="187"/>
      <c r="G249" s="187"/>
      <c r="H249" s="188"/>
      <c r="I249" s="187"/>
      <c r="J249" s="233"/>
      <c r="K249" s="187"/>
      <c r="L249" s="187"/>
      <c r="M249" s="187"/>
      <c r="N249" s="226"/>
      <c r="O249" s="187"/>
      <c r="P249" s="187"/>
      <c r="Q249" s="187"/>
      <c r="R249" s="226"/>
      <c r="S249" s="187"/>
      <c r="T249" s="187"/>
      <c r="U249" s="187"/>
      <c r="V249" s="226"/>
      <c r="W249" s="187"/>
      <c r="X249" s="187"/>
      <c r="Y249" s="190"/>
      <c r="Z249" s="190"/>
      <c r="AA249" s="190"/>
      <c r="AB249" s="190"/>
      <c r="AC249" s="190"/>
      <c r="AD249" s="191"/>
      <c r="AE249" s="192"/>
      <c r="AF249" s="187"/>
      <c r="AG249" s="193"/>
      <c r="AH249" s="194"/>
      <c r="AI249" s="187"/>
      <c r="AJ249" s="187"/>
      <c r="AK249" s="193"/>
      <c r="AL249" s="194"/>
      <c r="AM249" s="187"/>
      <c r="AN249" s="187"/>
      <c r="AO249" s="193"/>
      <c r="AP249" s="187"/>
      <c r="AQ249" s="187"/>
      <c r="AR249" s="193"/>
      <c r="AS249" s="187"/>
      <c r="AT249" s="187"/>
      <c r="AU249" s="193"/>
      <c r="AV249" s="187"/>
      <c r="AW249" s="187"/>
      <c r="AX249" s="193"/>
      <c r="AY249" s="187"/>
      <c r="AZ249" s="187"/>
      <c r="BA249" s="193"/>
      <c r="BB249" s="187"/>
      <c r="BC249" s="187"/>
      <c r="BD249" s="193"/>
      <c r="BE249" s="194"/>
      <c r="BF249" s="187"/>
      <c r="BG249" s="187"/>
      <c r="BH249" s="193"/>
      <c r="BI249" s="194"/>
      <c r="BJ249" s="195"/>
      <c r="BK249" s="196"/>
      <c r="BL249" s="196"/>
      <c r="BM249" s="197"/>
      <c r="BN249" s="210"/>
      <c r="BO249" s="210"/>
      <c r="BP249" s="217"/>
      <c r="BQ249" s="189"/>
      <c r="BR249" s="189"/>
      <c r="BS249" s="189"/>
      <c r="BT249" s="189"/>
      <c r="BU249" s="189"/>
      <c r="BV249" s="189"/>
      <c r="BW249" s="189"/>
      <c r="BX249" s="189"/>
      <c r="BY249" s="190"/>
      <c r="BZ249" s="189"/>
      <c r="CA249" s="185"/>
      <c r="CB249" s="189"/>
      <c r="CC249" s="189"/>
      <c r="CD249" s="189"/>
      <c r="CE249" s="189"/>
      <c r="CF249" s="189"/>
      <c r="CG249" s="189"/>
      <c r="CH249" s="198"/>
      <c r="CL249" s="47">
        <v>22</v>
      </c>
      <c r="CM249" s="47">
        <v>54</v>
      </c>
      <c r="CN249" s="47">
        <v>1</v>
      </c>
      <c r="CO249" s="47">
        <v>14</v>
      </c>
    </row>
    <row r="250" spans="1:93" ht="13.5">
      <c r="A250" s="169"/>
      <c r="B250" s="170"/>
      <c r="C250" s="171"/>
      <c r="D250" s="172"/>
      <c r="E250" s="227"/>
      <c r="F250" s="172"/>
      <c r="G250" s="172"/>
      <c r="H250" s="173"/>
      <c r="I250" s="172"/>
      <c r="J250" s="234"/>
      <c r="K250" s="172"/>
      <c r="L250" s="172"/>
      <c r="M250" s="172"/>
      <c r="N250" s="227"/>
      <c r="O250" s="172"/>
      <c r="P250" s="172"/>
      <c r="Q250" s="172"/>
      <c r="R250" s="227"/>
      <c r="S250" s="172"/>
      <c r="T250" s="172"/>
      <c r="U250" s="172"/>
      <c r="V250" s="227"/>
      <c r="W250" s="172"/>
      <c r="X250" s="172"/>
      <c r="Y250" s="175"/>
      <c r="Z250" s="175"/>
      <c r="AA250" s="175"/>
      <c r="AB250" s="175"/>
      <c r="AC250" s="175"/>
      <c r="AD250" s="176"/>
      <c r="AE250" s="177"/>
      <c r="AF250" s="172"/>
      <c r="AG250" s="178"/>
      <c r="AH250" s="179"/>
      <c r="AI250" s="172"/>
      <c r="AJ250" s="172"/>
      <c r="AK250" s="178"/>
      <c r="AL250" s="179"/>
      <c r="AM250" s="172"/>
      <c r="AN250" s="172"/>
      <c r="AO250" s="178"/>
      <c r="AP250" s="172"/>
      <c r="AQ250" s="172"/>
      <c r="AR250" s="178"/>
      <c r="AS250" s="172"/>
      <c r="AT250" s="172"/>
      <c r="AU250" s="178"/>
      <c r="AV250" s="172"/>
      <c r="AW250" s="172"/>
      <c r="AX250" s="178"/>
      <c r="AY250" s="172"/>
      <c r="AZ250" s="172"/>
      <c r="BA250" s="178"/>
      <c r="BB250" s="172"/>
      <c r="BC250" s="172"/>
      <c r="BD250" s="178"/>
      <c r="BE250" s="179"/>
      <c r="BF250" s="172"/>
      <c r="BG250" s="172"/>
      <c r="BH250" s="178"/>
      <c r="BI250" s="179"/>
      <c r="BJ250" s="180"/>
      <c r="BK250" s="181"/>
      <c r="BL250" s="181"/>
      <c r="BM250" s="182"/>
      <c r="BN250" s="211"/>
      <c r="BO250" s="211"/>
      <c r="BP250" s="218"/>
      <c r="BQ250" s="174"/>
      <c r="BR250" s="174"/>
      <c r="BS250" s="174"/>
      <c r="BT250" s="174"/>
      <c r="BU250" s="174"/>
      <c r="BV250" s="174"/>
      <c r="BW250" s="174"/>
      <c r="BX250" s="174"/>
      <c r="BY250" s="175"/>
      <c r="BZ250" s="174"/>
      <c r="CA250" s="170"/>
      <c r="CB250" s="174"/>
      <c r="CC250" s="174"/>
      <c r="CD250" s="174"/>
      <c r="CE250" s="174"/>
      <c r="CF250" s="174"/>
      <c r="CG250" s="174"/>
      <c r="CH250" s="183"/>
      <c r="CL250" s="47">
        <v>23</v>
      </c>
      <c r="CM250" s="47">
        <v>9</v>
      </c>
      <c r="CN250" s="47">
        <v>1</v>
      </c>
      <c r="CO250" s="47">
        <v>4</v>
      </c>
    </row>
    <row r="251" spans="1:93" ht="13.5">
      <c r="A251" s="169"/>
      <c r="B251" s="170"/>
      <c r="C251" s="171"/>
      <c r="D251" s="172"/>
      <c r="E251" s="227"/>
      <c r="F251" s="172"/>
      <c r="G251" s="172"/>
      <c r="H251" s="173"/>
      <c r="I251" s="172"/>
      <c r="J251" s="234"/>
      <c r="K251" s="172"/>
      <c r="L251" s="172"/>
      <c r="M251" s="172"/>
      <c r="N251" s="227"/>
      <c r="O251" s="172"/>
      <c r="P251" s="172"/>
      <c r="Q251" s="172"/>
      <c r="R251" s="227"/>
      <c r="S251" s="172"/>
      <c r="T251" s="172"/>
      <c r="U251" s="172"/>
      <c r="V251" s="227"/>
      <c r="W251" s="172"/>
      <c r="X251" s="172"/>
      <c r="Y251" s="175"/>
      <c r="Z251" s="175"/>
      <c r="AA251" s="175"/>
      <c r="AB251" s="175"/>
      <c r="AC251" s="175"/>
      <c r="AD251" s="176"/>
      <c r="AE251" s="177"/>
      <c r="AF251" s="172"/>
      <c r="AG251" s="178"/>
      <c r="AH251" s="179"/>
      <c r="AI251" s="172"/>
      <c r="AJ251" s="172"/>
      <c r="AK251" s="178"/>
      <c r="AL251" s="179"/>
      <c r="AM251" s="172"/>
      <c r="AN251" s="172"/>
      <c r="AO251" s="178"/>
      <c r="AP251" s="172"/>
      <c r="AQ251" s="172"/>
      <c r="AR251" s="178"/>
      <c r="AS251" s="172"/>
      <c r="AT251" s="172"/>
      <c r="AU251" s="178"/>
      <c r="AV251" s="172"/>
      <c r="AW251" s="172"/>
      <c r="AX251" s="178"/>
      <c r="AY251" s="172"/>
      <c r="AZ251" s="172"/>
      <c r="BA251" s="178"/>
      <c r="BB251" s="172"/>
      <c r="BC251" s="172"/>
      <c r="BD251" s="178"/>
      <c r="BE251" s="179"/>
      <c r="BF251" s="172"/>
      <c r="BG251" s="172"/>
      <c r="BH251" s="178"/>
      <c r="BI251" s="179"/>
      <c r="BJ251" s="180"/>
      <c r="BK251" s="181"/>
      <c r="BL251" s="181"/>
      <c r="BM251" s="182"/>
      <c r="BN251" s="211"/>
      <c r="BO251" s="211"/>
      <c r="BP251" s="218"/>
      <c r="BQ251" s="174"/>
      <c r="BR251" s="174"/>
      <c r="BS251" s="174"/>
      <c r="BT251" s="174"/>
      <c r="BU251" s="174"/>
      <c r="BV251" s="174"/>
      <c r="BW251" s="174"/>
      <c r="BX251" s="174"/>
      <c r="BY251" s="175"/>
      <c r="BZ251" s="174"/>
      <c r="CA251" s="170"/>
      <c r="CB251" s="174"/>
      <c r="CC251" s="174"/>
      <c r="CD251" s="174"/>
      <c r="CE251" s="174"/>
      <c r="CF251" s="174"/>
      <c r="CG251" s="174"/>
      <c r="CH251" s="183"/>
      <c r="CL251" s="47">
        <v>23</v>
      </c>
      <c r="CM251" s="47">
        <v>38</v>
      </c>
      <c r="CN251" s="47">
        <v>0</v>
      </c>
      <c r="CO251" s="47">
        <v>37</v>
      </c>
    </row>
    <row r="252" spans="1:86" ht="14.25" thickBot="1">
      <c r="A252" s="169"/>
      <c r="B252" s="170"/>
      <c r="C252" s="171"/>
      <c r="D252" s="172"/>
      <c r="E252" s="227"/>
      <c r="F252" s="172"/>
      <c r="G252" s="172"/>
      <c r="H252" s="173"/>
      <c r="I252" s="172"/>
      <c r="J252" s="234"/>
      <c r="K252" s="172"/>
      <c r="L252" s="172"/>
      <c r="M252" s="172"/>
      <c r="N252" s="227"/>
      <c r="O252" s="172"/>
      <c r="P252" s="172"/>
      <c r="Q252" s="172"/>
      <c r="R252" s="227"/>
      <c r="S252" s="172"/>
      <c r="T252" s="172"/>
      <c r="U252" s="172"/>
      <c r="V252" s="227"/>
      <c r="W252" s="172"/>
      <c r="X252" s="172"/>
      <c r="Y252" s="175"/>
      <c r="Z252" s="175"/>
      <c r="AA252" s="175"/>
      <c r="AB252" s="175"/>
      <c r="AC252" s="175"/>
      <c r="AD252" s="176"/>
      <c r="AE252" s="177"/>
      <c r="AF252" s="172"/>
      <c r="AG252" s="178"/>
      <c r="AH252" s="179"/>
      <c r="AI252" s="172"/>
      <c r="AJ252" s="172"/>
      <c r="AK252" s="178"/>
      <c r="AL252" s="179"/>
      <c r="AM252" s="172"/>
      <c r="AN252" s="172"/>
      <c r="AO252" s="178"/>
      <c r="AP252" s="172"/>
      <c r="AQ252" s="172"/>
      <c r="AR252" s="178"/>
      <c r="AS252" s="172"/>
      <c r="AT252" s="172"/>
      <c r="AU252" s="178"/>
      <c r="AV252" s="172"/>
      <c r="AW252" s="172"/>
      <c r="AX252" s="178"/>
      <c r="AY252" s="172"/>
      <c r="AZ252" s="172"/>
      <c r="BA252" s="178"/>
      <c r="BB252" s="172"/>
      <c r="BC252" s="172"/>
      <c r="BD252" s="178"/>
      <c r="BE252" s="179"/>
      <c r="BF252" s="172"/>
      <c r="BG252" s="172"/>
      <c r="BH252" s="178"/>
      <c r="BI252" s="179"/>
      <c r="BJ252" s="180"/>
      <c r="BK252" s="181"/>
      <c r="BL252" s="181"/>
      <c r="BM252" s="182"/>
      <c r="BN252" s="211"/>
      <c r="BO252" s="211"/>
      <c r="BP252" s="218"/>
      <c r="BQ252" s="174"/>
      <c r="BR252" s="174"/>
      <c r="BS252" s="174"/>
      <c r="BT252" s="174"/>
      <c r="BU252" s="174"/>
      <c r="BV252" s="174"/>
      <c r="BW252" s="174"/>
      <c r="BX252" s="174"/>
      <c r="BY252" s="175"/>
      <c r="BZ252" s="174"/>
      <c r="CA252" s="170"/>
      <c r="CB252" s="174"/>
      <c r="CC252" s="174"/>
      <c r="CD252" s="174"/>
      <c r="CE252" s="174"/>
      <c r="CF252" s="174"/>
      <c r="CG252" s="174"/>
      <c r="CH252" s="183"/>
    </row>
    <row r="253" spans="1:86" ht="14.25" thickBot="1">
      <c r="A253" s="154"/>
      <c r="B253" s="155"/>
      <c r="C253" s="156"/>
      <c r="D253" s="157"/>
      <c r="E253" s="228"/>
      <c r="F253" s="157"/>
      <c r="G253" s="157"/>
      <c r="H253" s="158"/>
      <c r="I253" s="157"/>
      <c r="J253" s="235"/>
      <c r="K253" s="157"/>
      <c r="L253" s="157"/>
      <c r="M253" s="157"/>
      <c r="N253" s="228"/>
      <c r="O253" s="157"/>
      <c r="P253" s="157"/>
      <c r="Q253" s="157"/>
      <c r="R253" s="228"/>
      <c r="S253" s="157"/>
      <c r="T253" s="157"/>
      <c r="U253" s="157"/>
      <c r="V253" s="228"/>
      <c r="W253" s="157"/>
      <c r="X253" s="157"/>
      <c r="Y253" s="160"/>
      <c r="Z253" s="160"/>
      <c r="AA253" s="160"/>
      <c r="AB253" s="160"/>
      <c r="AC253" s="160"/>
      <c r="AD253" s="161"/>
      <c r="AE253" s="162"/>
      <c r="AF253" s="157"/>
      <c r="AG253" s="163"/>
      <c r="AH253" s="164"/>
      <c r="AI253" s="157"/>
      <c r="AJ253" s="157"/>
      <c r="AK253" s="163"/>
      <c r="AL253" s="164"/>
      <c r="AM253" s="157"/>
      <c r="AN253" s="157"/>
      <c r="AO253" s="163"/>
      <c r="AP253" s="157"/>
      <c r="AQ253" s="157"/>
      <c r="AR253" s="163"/>
      <c r="AS253" s="157"/>
      <c r="AT253" s="157"/>
      <c r="AU253" s="163"/>
      <c r="AV253" s="157"/>
      <c r="AW253" s="157"/>
      <c r="AX253" s="163"/>
      <c r="AY253" s="157"/>
      <c r="AZ253" s="157"/>
      <c r="BA253" s="163"/>
      <c r="BB253" s="157"/>
      <c r="BC253" s="157"/>
      <c r="BD253" s="163"/>
      <c r="BE253" s="164"/>
      <c r="BF253" s="157"/>
      <c r="BG253" s="157"/>
      <c r="BH253" s="163"/>
      <c r="BI253" s="164"/>
      <c r="BJ253" s="165"/>
      <c r="BK253" s="166"/>
      <c r="BL253" s="166"/>
      <c r="BM253" s="167"/>
      <c r="BN253" s="212"/>
      <c r="BO253" s="212"/>
      <c r="BP253" s="219"/>
      <c r="BQ253" s="159"/>
      <c r="BR253" s="159"/>
      <c r="BS253" s="159"/>
      <c r="BT253" s="159"/>
      <c r="BU253" s="159"/>
      <c r="BV253" s="159"/>
      <c r="BW253" s="159"/>
      <c r="BX253" s="159"/>
      <c r="BY253" s="160"/>
      <c r="BZ253" s="159"/>
      <c r="CA253" s="155"/>
      <c r="CB253" s="159"/>
      <c r="CC253" s="159"/>
      <c r="CD253" s="159"/>
      <c r="CE253" s="159"/>
      <c r="CF253" s="159"/>
      <c r="CG253" s="159"/>
      <c r="CH253" s="168"/>
    </row>
  </sheetData>
  <sheetProtection/>
  <mergeCells count="26">
    <mergeCell ref="CB2:CG2"/>
    <mergeCell ref="BQ1:BR2"/>
    <mergeCell ref="BS1:CG1"/>
    <mergeCell ref="D2:G2"/>
    <mergeCell ref="I2:L2"/>
    <mergeCell ref="Q2:T2"/>
    <mergeCell ref="U2:X2"/>
    <mergeCell ref="BS2:BW2"/>
    <mergeCell ref="BX2:CA2"/>
    <mergeCell ref="M2:P2"/>
    <mergeCell ref="AM2:AO2"/>
    <mergeCell ref="AP2:AR2"/>
    <mergeCell ref="A1:C2"/>
    <mergeCell ref="D1:X1"/>
    <mergeCell ref="Y1:AA2"/>
    <mergeCell ref="AB1:AD2"/>
    <mergeCell ref="AS2:AU2"/>
    <mergeCell ref="AV2:AX2"/>
    <mergeCell ref="AE1:BP1"/>
    <mergeCell ref="BJ2:BM2"/>
    <mergeCell ref="AE2:AH2"/>
    <mergeCell ref="AI2:AL2"/>
    <mergeCell ref="BB2:BE2"/>
    <mergeCell ref="BF2:BI2"/>
    <mergeCell ref="BN2:BP2"/>
    <mergeCell ref="AY2:BA2"/>
  </mergeCells>
  <conditionalFormatting sqref="C3:C65536">
    <cfRule type="cellIs" priority="1" dxfId="2" operator="equal" stopIfTrue="1">
      <formula>"土"</formula>
    </cfRule>
    <cfRule type="cellIs" priority="2" dxfId="3" operator="equal" stopIfTrue="1">
      <formula>"日"</formula>
    </cfRule>
    <cfRule type="cellIs" priority="3" dxfId="4" operator="equal" stopIfTrue="1">
      <formula>"土"</formula>
    </cfRule>
  </conditionalFormatting>
  <dataValidations count="9">
    <dataValidation type="list" allowBlank="1" showInputMessage="1" showErrorMessage="1" sqref="CA4:CA66">
      <formula1>$IS$24:$IS$26</formula1>
    </dataValidation>
    <dataValidation allowBlank="1" showInputMessage="1" showErrorMessage="1" imeMode="off" sqref="BG1:BI1 AK3:AL65536 BC1:BE1 AJ3:AJ19 AI1:AI19 AJ1:AL1 AF1:AH1 AE1:AE65536 AI20:AJ65536 AF3:AH65536 BB209:BC65536 BF209:BG65536 BB1:BB208 BD3:BE65536 BC3:BC208 BH3:BI65536 BG3:BG208 BF1:BF208 AM1:BA65536 BJ1:BO65536 BP3:BP65536"/>
    <dataValidation type="list" allowBlank="1" showInputMessage="1" showErrorMessage="1" sqref="BT4:BW253 CC6:CG253">
      <formula1>$IS$9:$IS$11</formula1>
    </dataValidation>
    <dataValidation type="list" allowBlank="1" showInputMessage="1" showErrorMessage="1" sqref="CB4:CB77 BS4:BS78">
      <formula1>$IS$13:$IS$19</formula1>
    </dataValidation>
    <dataValidation type="list" allowBlank="1" showInputMessage="1" showErrorMessage="1" sqref="BX4:BX253">
      <formula1>$IS$20:$IS$22</formula1>
    </dataValidation>
    <dataValidation type="list" allowBlank="1" showInputMessage="1" showErrorMessage="1" sqref="BZ4:BZ253">
      <formula1>$IS$52:$IS$58</formula1>
    </dataValidation>
    <dataValidation type="list" allowBlank="1" showInputMessage="1" showErrorMessage="1" sqref="CC4:CG5">
      <formula1>$IS$9:$IV$11</formula1>
    </dataValidation>
    <dataValidation type="list" allowBlank="1" showInputMessage="1" showErrorMessage="1" sqref="CA67:CA65536">
      <formula1>$IS$24:$IS$27</formula1>
    </dataValidation>
    <dataValidation type="list" allowBlank="1" showInputMessage="1" showErrorMessage="1" sqref="BS79:BS65536 CB78:CB65536">
      <formula1>$IS$14:$IS$19</formula1>
    </dataValidation>
  </dataValidations>
  <printOptions horizontalCentered="1" verticalCentered="1"/>
  <pageMargins left="0" right="0" top="0" bottom="0" header="0" footer="0"/>
  <pageSetup horizontalDpi="600" verticalDpi="600" orientation="landscape" paperSize="9" scale="110" r:id="rId1"/>
  <colBreaks count="1" manualBreakCount="1">
    <brk id="30" max="33" man="1"/>
  </colBreaks>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B4" sqref="B4"/>
    </sheetView>
  </sheetViews>
  <sheetFormatPr defaultColWidth="9.140625" defaultRowHeight="15"/>
  <cols>
    <col min="1" max="1" width="15.421875" style="0" customWidth="1"/>
    <col min="2" max="2" width="12.57421875" style="0" customWidth="1"/>
    <col min="3" max="4" width="12.57421875" style="106" customWidth="1"/>
    <col min="5" max="5" width="12.7109375" style="106" bestFit="1" customWidth="1"/>
    <col min="6" max="6" width="12.57421875" style="106" customWidth="1"/>
  </cols>
  <sheetData>
    <row r="1" spans="1:7" ht="14.25">
      <c r="A1" s="307" t="s">
        <v>527</v>
      </c>
      <c r="B1" s="307"/>
      <c r="C1" s="307"/>
      <c r="D1" s="307"/>
      <c r="E1" s="307"/>
      <c r="F1" s="308">
        <f ca="1">TODAY()</f>
        <v>40832</v>
      </c>
      <c r="G1" s="308"/>
    </row>
    <row r="2" spans="1:7" ht="13.5">
      <c r="A2" s="107" t="s">
        <v>528</v>
      </c>
      <c r="B2" s="108">
        <v>0.8263888888888888</v>
      </c>
      <c r="C2" s="109" t="s">
        <v>529</v>
      </c>
      <c r="D2" s="110">
        <v>0.17013888888888887</v>
      </c>
      <c r="E2" s="110">
        <v>0.003472222222222222</v>
      </c>
      <c r="F2" s="111">
        <f>ROUNDUP((ROUNDUP((HOUR($B$4)+MINUTE($B$4)/60),0)/HOUR($D$2)),0)</f>
        <v>1</v>
      </c>
      <c r="G2" s="112">
        <v>0.375</v>
      </c>
    </row>
    <row r="3" spans="1:7" ht="13.5">
      <c r="A3" s="107" t="s">
        <v>530</v>
      </c>
      <c r="B3" s="108">
        <v>0.9340277777777778</v>
      </c>
      <c r="C3" s="113" t="s">
        <v>531</v>
      </c>
      <c r="D3" s="114">
        <f>(HOUR($B$4)+MINUTE($B$4)/60)</f>
        <v>2.5833333333333335</v>
      </c>
      <c r="E3" s="115">
        <f>HOUR($D$2)+MINUTE($D$2)/60</f>
        <v>4.083333333333333</v>
      </c>
      <c r="F3" s="116"/>
      <c r="G3" s="112">
        <v>0.125</v>
      </c>
    </row>
    <row r="4" spans="1:7" ht="13.5">
      <c r="A4" s="107" t="s">
        <v>532</v>
      </c>
      <c r="B4" s="117">
        <f>IF($B$3-$B$2&lt;0,$B$3+24-$B$2,$B$3-$B$2)</f>
        <v>0.10763888888888895</v>
      </c>
      <c r="C4" s="122" t="s">
        <v>533</v>
      </c>
      <c r="D4" s="123" t="s">
        <v>534</v>
      </c>
      <c r="E4" s="123" t="s">
        <v>557</v>
      </c>
      <c r="F4" s="123" t="s">
        <v>535</v>
      </c>
      <c r="G4" s="106"/>
    </row>
    <row r="5" spans="1:7" ht="13.5">
      <c r="A5" s="300">
        <v>1</v>
      </c>
      <c r="B5" s="118" t="s">
        <v>536</v>
      </c>
      <c r="C5" s="118">
        <f>IF($B$2="","",$B$2)</f>
        <v>0.8263888888888888</v>
      </c>
      <c r="D5" s="118">
        <f>IF(HOUR($B$4)+MINUTE($B$4)/60&gt;HOUR($D$2)+MINUTE($D$2)/60,IF($C5+$D$2&gt;24,$C5+$D$5-24,$C5+$D$2),$B$3)</f>
        <v>0.9340277777777778</v>
      </c>
      <c r="E5" s="118">
        <f>IF(D5="","",IF(D5-C5&lt;0,D5+24-C5,D5-C5))</f>
        <v>0.10763888888888895</v>
      </c>
      <c r="F5" s="301" t="s">
        <v>1027</v>
      </c>
      <c r="G5" s="106"/>
    </row>
    <row r="6" spans="1:7" ht="13.5">
      <c r="A6" s="300"/>
      <c r="B6" s="119" t="s">
        <v>537</v>
      </c>
      <c r="C6" s="119">
        <f>IF(C5="","",C5+$G$2)</f>
        <v>1.2013888888888888</v>
      </c>
      <c r="D6" s="119">
        <f>IF(D5="","",D5+$G$2)</f>
        <v>1.3090277777777777</v>
      </c>
      <c r="E6" s="118">
        <f aca="true" t="shared" si="0" ref="E6:E18">IF(D6="","",IF(D6-C6&lt;0,D6+24-C6,D6-C6))</f>
        <v>0.10763888888888884</v>
      </c>
      <c r="F6" s="301"/>
      <c r="G6" s="106"/>
    </row>
    <row r="7" spans="1:7" ht="13.5">
      <c r="A7" s="300"/>
      <c r="B7" s="120" t="s">
        <v>538</v>
      </c>
      <c r="C7" s="120">
        <f>IF(C5="","",C5+$G$3)</f>
        <v>0.9513888888888888</v>
      </c>
      <c r="D7" s="120">
        <f>IF(D5="","",D5+$G$3)</f>
        <v>1.0590277777777777</v>
      </c>
      <c r="E7" s="118">
        <f t="shared" si="0"/>
        <v>0.10763888888888884</v>
      </c>
      <c r="F7" s="301"/>
      <c r="G7" s="106"/>
    </row>
    <row r="8" spans="1:7" ht="13.5">
      <c r="A8" s="300">
        <v>2</v>
      </c>
      <c r="B8" s="118" t="s">
        <v>536</v>
      </c>
      <c r="C8" s="118">
        <f>IF(A8&lt;=$F$2,D5-$E$2,"")</f>
      </c>
      <c r="D8" s="118">
        <f>IF($C8="","",IF($D$3-$E$3*A5&gt;$E$3,IF($C8+$D$2&gt;24,$C8+$D$2-24,$C8+$D$2),$B$3))</f>
      </c>
      <c r="E8" s="118">
        <f t="shared" si="0"/>
      </c>
      <c r="F8" s="301" t="s">
        <v>1028</v>
      </c>
      <c r="G8" s="106"/>
    </row>
    <row r="9" spans="1:7" ht="13.5">
      <c r="A9" s="300"/>
      <c r="B9" s="119" t="s">
        <v>537</v>
      </c>
      <c r="C9" s="119">
        <f>IF(C8="","",C8+$G$2)</f>
      </c>
      <c r="D9" s="119">
        <f>IF(D8="","",D8+$G$2)</f>
      </c>
      <c r="E9" s="118">
        <f t="shared" si="0"/>
      </c>
      <c r="F9" s="301"/>
      <c r="G9" s="106"/>
    </row>
    <row r="10" spans="1:7" ht="13.5">
      <c r="A10" s="300"/>
      <c r="B10" s="120" t="s">
        <v>538</v>
      </c>
      <c r="C10" s="120">
        <f>IF(C8="","",C8+$G$3)</f>
      </c>
      <c r="D10" s="120">
        <f>IF(D8="","",D8+$G$3)</f>
      </c>
      <c r="E10" s="118">
        <f t="shared" si="0"/>
      </c>
      <c r="F10" s="301"/>
      <c r="G10" s="106"/>
    </row>
    <row r="11" spans="1:7" ht="13.5">
      <c r="A11" s="300">
        <v>3</v>
      </c>
      <c r="B11" s="118" t="s">
        <v>536</v>
      </c>
      <c r="C11" s="118">
        <f>IF(A11&lt;=$F$2,D8-$E$2,"")</f>
      </c>
      <c r="D11" s="118">
        <f>IF($C11="","",IF($D$3-$E$3*A8&gt;$E$3,IF($C11+$D$2&gt;24,$C11+$D$2-24,$C11+$D$2),$B$3))</f>
      </c>
      <c r="E11" s="118">
        <f t="shared" si="0"/>
      </c>
      <c r="F11" s="301" t="s">
        <v>845</v>
      </c>
      <c r="G11" s="106"/>
    </row>
    <row r="12" spans="1:7" ht="13.5">
      <c r="A12" s="300"/>
      <c r="B12" s="119" t="s">
        <v>537</v>
      </c>
      <c r="C12" s="119">
        <f>IF(C11="","",C11+$G$2)</f>
      </c>
      <c r="D12" s="119">
        <f>IF(D11="","",D11+$G$2)</f>
      </c>
      <c r="E12" s="118">
        <f t="shared" si="0"/>
      </c>
      <c r="F12" s="301"/>
      <c r="G12" s="106"/>
    </row>
    <row r="13" spans="1:7" ht="13.5">
      <c r="A13" s="300"/>
      <c r="B13" s="120" t="s">
        <v>538</v>
      </c>
      <c r="C13" s="120">
        <f>IF(C11="","",C11+$G$3)</f>
      </c>
      <c r="D13" s="120">
        <f>IF(D11="","",D11+$G$3)</f>
      </c>
      <c r="E13" s="118">
        <f t="shared" si="0"/>
      </c>
      <c r="F13" s="301"/>
      <c r="G13" s="106"/>
    </row>
    <row r="14" spans="1:7" ht="13.5">
      <c r="A14" s="300">
        <v>4</v>
      </c>
      <c r="B14" s="118" t="s">
        <v>536</v>
      </c>
      <c r="C14" s="118">
        <f>IF(A14&lt;=$F$2,D11-$E$2,"")</f>
      </c>
      <c r="D14" s="118">
        <f>IF($C14="","",IF($D$3-$E$3*A11&gt;$E$3,IF($C14+$D$2&gt;24,$C14+$D$2-24,$C14+$D$2),$B$3))</f>
      </c>
      <c r="E14" s="118">
        <f t="shared" si="0"/>
      </c>
      <c r="F14" s="301" t="s">
        <v>846</v>
      </c>
      <c r="G14" s="121"/>
    </row>
    <row r="15" spans="1:7" ht="13.5">
      <c r="A15" s="300"/>
      <c r="B15" s="119" t="s">
        <v>537</v>
      </c>
      <c r="C15" s="119">
        <f>IF(C14="","",C14+$G$2)</f>
      </c>
      <c r="D15" s="119">
        <f>IF(D14="","",D14+$G$2)</f>
      </c>
      <c r="E15" s="118">
        <f t="shared" si="0"/>
      </c>
      <c r="F15" s="301"/>
      <c r="G15" s="106"/>
    </row>
    <row r="16" spans="1:7" ht="13.5">
      <c r="A16" s="300"/>
      <c r="B16" s="120" t="s">
        <v>538</v>
      </c>
      <c r="C16" s="120">
        <f>IF(C14="","",C14+$G$3)</f>
      </c>
      <c r="D16" s="120">
        <f>IF(D14="","",D14+$G$3)</f>
      </c>
      <c r="E16" s="118">
        <f t="shared" si="0"/>
      </c>
      <c r="F16" s="301"/>
      <c r="G16" s="106"/>
    </row>
    <row r="17" spans="1:7" ht="13.5">
      <c r="A17" s="300">
        <v>5</v>
      </c>
      <c r="B17" s="118" t="s">
        <v>536</v>
      </c>
      <c r="C17" s="118">
        <f>IF(A17&lt;=$F$2,D14-$E$2,"")</f>
      </c>
      <c r="D17" s="118">
        <f>IF($C17="","",IF($D$3-$E$3*A14&gt;$E$3,IF($C17+$D$2&gt;24,$C17+$D$2-24,$C17+$D$2),$B$3))</f>
      </c>
      <c r="E17" s="118">
        <f t="shared" si="0"/>
      </c>
      <c r="F17" s="301"/>
      <c r="G17" s="106"/>
    </row>
    <row r="18" spans="1:6" ht="13.5">
      <c r="A18" s="300"/>
      <c r="B18" s="119" t="s">
        <v>537</v>
      </c>
      <c r="C18" s="119">
        <f>IF(C17="","",C17+$G$2)</f>
      </c>
      <c r="D18" s="119">
        <f>IF(D17="","",D17+$G$2)</f>
      </c>
      <c r="E18" s="118">
        <f t="shared" si="0"/>
      </c>
      <c r="F18" s="301"/>
    </row>
    <row r="19" spans="1:6" ht="13.5">
      <c r="A19" s="300"/>
      <c r="B19" s="120" t="s">
        <v>538</v>
      </c>
      <c r="C19" s="120">
        <f>IF(C17="","",C17+$G$3)</f>
      </c>
      <c r="D19" s="120">
        <f>IF(D17="","",D17+$G$3)</f>
      </c>
      <c r="E19" s="118">
        <f>IF(D19="","",IF(D19-C19&lt;0,D19+24-C19,D19-C19))</f>
      </c>
      <c r="F19" s="301"/>
    </row>
    <row r="20" ht="13.5">
      <c r="B20" s="106"/>
    </row>
    <row r="21" spans="1:5" ht="13.5">
      <c r="A21" s="306" t="s">
        <v>573</v>
      </c>
      <c r="B21" s="306"/>
      <c r="C21" s="306"/>
      <c r="D21" s="306"/>
      <c r="E21" s="306"/>
    </row>
    <row r="22" spans="1:5" ht="13.5">
      <c r="A22" s="107" t="s">
        <v>528</v>
      </c>
      <c r="B22" s="108"/>
      <c r="C22" s="127">
        <f>IF($B$23-$B$22&lt;0,$B$23+24-$B$22,$B$23-$B$22)</f>
        <v>0</v>
      </c>
      <c r="D22" s="125" t="s">
        <v>572</v>
      </c>
      <c r="E22" s="126">
        <f>ROUND($C$23*$C$24*(1-$D$23),0)</f>
        <v>0</v>
      </c>
    </row>
    <row r="23" spans="1:5" ht="13.5">
      <c r="A23" s="107" t="s">
        <v>530</v>
      </c>
      <c r="B23" s="108"/>
      <c r="C23" s="128">
        <f>HOUR($C$22)+MINUTE($C$22)/60</f>
        <v>0</v>
      </c>
      <c r="D23" s="129">
        <v>0.02</v>
      </c>
      <c r="E23" s="124"/>
    </row>
    <row r="24" spans="1:5" ht="13.5">
      <c r="A24" s="302"/>
      <c r="B24" s="303"/>
      <c r="C24" s="128">
        <v>60</v>
      </c>
      <c r="D24" s="304"/>
      <c r="E24" s="305"/>
    </row>
    <row r="25" ht="13.5">
      <c r="B25" s="106"/>
    </row>
    <row r="26" ht="13.5">
      <c r="B26" s="106"/>
    </row>
    <row r="27" ht="13.5">
      <c r="B27" s="106"/>
    </row>
  </sheetData>
  <sheetProtection sheet="1"/>
  <mergeCells count="15">
    <mergeCell ref="A8:A10"/>
    <mergeCell ref="F8:F10"/>
    <mergeCell ref="A1:E1"/>
    <mergeCell ref="F1:G1"/>
    <mergeCell ref="A5:A7"/>
    <mergeCell ref="F5:F7"/>
    <mergeCell ref="A11:A13"/>
    <mergeCell ref="F11:F13"/>
    <mergeCell ref="A14:A16"/>
    <mergeCell ref="F14:F16"/>
    <mergeCell ref="A24:B24"/>
    <mergeCell ref="D24:E24"/>
    <mergeCell ref="A17:A19"/>
    <mergeCell ref="F17:F19"/>
    <mergeCell ref="A21:E2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dc:creator>
  <cp:keywords/>
  <dc:description/>
  <cp:lastModifiedBy>Mag</cp:lastModifiedBy>
  <cp:lastPrinted>2011-10-13T18:08:52Z</cp:lastPrinted>
  <dcterms:created xsi:type="dcterms:W3CDTF">2011-04-20T22:05:54Z</dcterms:created>
  <dcterms:modified xsi:type="dcterms:W3CDTF">2011-10-16T06:24:03Z</dcterms:modified>
  <cp:category/>
  <cp:version/>
  <cp:contentType/>
  <cp:contentStatus/>
</cp:coreProperties>
</file>